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ISME - Year 1\Term-2\DDDM - II\Classwork\"/>
    </mc:Choice>
  </mc:AlternateContent>
  <xr:revisionPtr revIDLastSave="0" documentId="13_ncr:1_{85B8333B-B779-4D41-95BF-1098E82EF4BB}" xr6:coauthVersionLast="47" xr6:coauthVersionMax="47" xr10:uidLastSave="{00000000-0000-0000-0000-000000000000}"/>
  <bookViews>
    <workbookView xWindow="-108" yWindow="-108" windowWidth="23256" windowHeight="12456" xr2:uid="{00000000-000D-0000-FFFF-FFFF00000000}"/>
  </bookViews>
  <sheets>
    <sheet name="Untitled form" sheetId="1" r:id="rId1"/>
    <sheet name="CSAT Score" sheetId="2" r:id="rId2"/>
    <sheet name="Reason for Low CSAT" sheetId="3" r:id="rId3"/>
    <sheet name="Spending Pattern" sheetId="4" r:id="rId4"/>
    <sheet name="NPS" sheetId="5" r:id="rId5"/>
    <sheet name="Hypothesis Testing 1" sheetId="6" r:id="rId6"/>
    <sheet name="Hypothesis Testing 2" sheetId="7" r:id="rId7"/>
    <sheet name="Hypothesis Testing 3" sheetId="8" r:id="rId8"/>
    <sheet name="Hypothesis Testing 4" sheetId="9" r:id="rId9"/>
    <sheet name="Hypothesis Testing 5" sheetId="10" r:id="rId10"/>
  </sheets>
  <calcPr calcId="191029"/>
</workbook>
</file>

<file path=xl/calcChain.xml><?xml version="1.0" encoding="utf-8"?>
<calcChain xmlns="http://schemas.openxmlformats.org/spreadsheetml/2006/main">
  <c r="F24" i="10" l="1"/>
  <c r="E6" i="10"/>
  <c r="E10" i="9"/>
  <c r="E6" i="9"/>
  <c r="F26" i="9"/>
  <c r="E8" i="9"/>
  <c r="E7" i="9"/>
  <c r="E9" i="8"/>
  <c r="F14" i="8" s="1"/>
  <c r="E7" i="8"/>
  <c r="E6" i="8"/>
  <c r="F25" i="8"/>
  <c r="F13" i="7"/>
  <c r="F12" i="7"/>
  <c r="F23" i="7"/>
  <c r="E7" i="7"/>
  <c r="F23" i="6"/>
  <c r="F21" i="6"/>
  <c r="F19" i="6"/>
  <c r="F13" i="6"/>
  <c r="F12" i="6"/>
  <c r="E7" i="6"/>
  <c r="E8" i="10" l="1"/>
  <c r="F13" i="10" s="1"/>
  <c r="F14" i="10" s="1"/>
  <c r="F20" i="10" s="1"/>
  <c r="F22" i="10" s="1"/>
  <c r="F15" i="9"/>
  <c r="F16" i="9" s="1"/>
  <c r="F22" i="9" s="1"/>
  <c r="F24" i="9" s="1"/>
  <c r="F15" i="8"/>
  <c r="F21" i="8" s="1"/>
  <c r="F23" i="8" s="1"/>
  <c r="F19" i="7"/>
  <c r="F21" i="7" s="1"/>
  <c r="E17" i="5"/>
  <c r="F9" i="5"/>
  <c r="F5" i="5"/>
  <c r="E15" i="5"/>
  <c r="E14" i="5"/>
  <c r="E13" i="5"/>
  <c r="E12" i="5"/>
  <c r="E11" i="5"/>
  <c r="E10" i="5"/>
  <c r="E6" i="5"/>
  <c r="E5" i="5" s="1"/>
  <c r="E7" i="5"/>
  <c r="I85" i="4"/>
  <c r="H85" i="4"/>
  <c r="G85" i="4"/>
  <c r="F85" i="4"/>
  <c r="E85" i="4"/>
  <c r="D85" i="4"/>
  <c r="C85" i="4"/>
  <c r="I84" i="4"/>
  <c r="I83" i="4"/>
  <c r="I82" i="4"/>
  <c r="I81" i="4"/>
  <c r="I80" i="4"/>
  <c r="H84" i="4"/>
  <c r="H83" i="4"/>
  <c r="H82" i="4"/>
  <c r="H81" i="4"/>
  <c r="H80" i="4"/>
  <c r="G84" i="4"/>
  <c r="G83" i="4"/>
  <c r="G82" i="4"/>
  <c r="G81" i="4"/>
  <c r="G80" i="4"/>
  <c r="F84" i="4"/>
  <c r="F83" i="4"/>
  <c r="F82" i="4"/>
  <c r="F81" i="4"/>
  <c r="F80" i="4"/>
  <c r="E84" i="4"/>
  <c r="E83" i="4"/>
  <c r="E82" i="4"/>
  <c r="E81" i="4"/>
  <c r="E80" i="4"/>
  <c r="D84" i="4"/>
  <c r="D83" i="4"/>
  <c r="D82" i="4"/>
  <c r="D81" i="4"/>
  <c r="D80" i="4"/>
  <c r="C81" i="4"/>
  <c r="C82" i="4"/>
  <c r="C83" i="4"/>
  <c r="C84" i="4"/>
  <c r="C80" i="4"/>
  <c r="H85" i="3"/>
  <c r="H84" i="3"/>
  <c r="H83" i="3"/>
  <c r="H82" i="3"/>
  <c r="H81" i="3"/>
  <c r="G85" i="3"/>
  <c r="G84" i="3"/>
  <c r="G83" i="3"/>
  <c r="G82" i="3"/>
  <c r="G81" i="3"/>
  <c r="F85" i="3"/>
  <c r="F84" i="3"/>
  <c r="F83" i="3"/>
  <c r="F82" i="3"/>
  <c r="F81" i="3"/>
  <c r="E85" i="3"/>
  <c r="E84" i="3"/>
  <c r="E83" i="3"/>
  <c r="E82" i="3"/>
  <c r="E81" i="3"/>
  <c r="D85" i="3"/>
  <c r="D84" i="3"/>
  <c r="D83" i="3"/>
  <c r="D82" i="3"/>
  <c r="D81" i="3"/>
  <c r="C82" i="3"/>
  <c r="C83" i="3"/>
  <c r="C84" i="3"/>
  <c r="C85" i="3"/>
  <c r="C81" i="3"/>
  <c r="AG85" i="1"/>
  <c r="AA85" i="1"/>
  <c r="AR84" i="1"/>
  <c r="AQ84" i="1"/>
  <c r="AP84" i="1"/>
  <c r="AO84" i="1"/>
  <c r="AN84" i="1"/>
  <c r="AM84" i="1"/>
  <c r="AL84" i="1"/>
  <c r="AK84" i="1"/>
  <c r="AJ84" i="1"/>
  <c r="AI84" i="1"/>
  <c r="AH84" i="1"/>
  <c r="AG84" i="1"/>
  <c r="AF84" i="1"/>
  <c r="AE84" i="1"/>
  <c r="AD84" i="1"/>
  <c r="AC84" i="1"/>
  <c r="AB84" i="1"/>
  <c r="AA84" i="1"/>
  <c r="Z84" i="1"/>
  <c r="Y84" i="1"/>
  <c r="X84" i="1"/>
  <c r="W84" i="1"/>
  <c r="V84" i="1"/>
  <c r="U84" i="1"/>
  <c r="T84" i="1"/>
  <c r="S84" i="1"/>
  <c r="R84" i="1"/>
  <c r="Q84" i="1"/>
  <c r="AR82" i="1"/>
  <c r="AR81" i="1"/>
  <c r="AR80" i="1"/>
  <c r="AR79" i="1"/>
  <c r="AR78" i="1"/>
  <c r="AQ82" i="1"/>
  <c r="AQ81" i="1"/>
  <c r="AQ80" i="1"/>
  <c r="AQ79" i="1"/>
  <c r="AQ78" i="1"/>
  <c r="AP82" i="1"/>
  <c r="AP81" i="1"/>
  <c r="AP80" i="1"/>
  <c r="AP79" i="1"/>
  <c r="AP78" i="1"/>
  <c r="AO82" i="1"/>
  <c r="AO81" i="1"/>
  <c r="AO80" i="1"/>
  <c r="AO79" i="1"/>
  <c r="AO78" i="1"/>
  <c r="AN82" i="1"/>
  <c r="AN81" i="1"/>
  <c r="AN80" i="1"/>
  <c r="AN79" i="1"/>
  <c r="AN78" i="1"/>
  <c r="AM82" i="1"/>
  <c r="AM81" i="1"/>
  <c r="AM80" i="1"/>
  <c r="AM79" i="1"/>
  <c r="AM78" i="1"/>
  <c r="AL82" i="1"/>
  <c r="AL81" i="1"/>
  <c r="AL80" i="1"/>
  <c r="AL79" i="1"/>
  <c r="AL78" i="1"/>
  <c r="AK82" i="1"/>
  <c r="AK81" i="1"/>
  <c r="AK80" i="1"/>
  <c r="AK79" i="1"/>
  <c r="AK78" i="1"/>
  <c r="AJ82" i="1"/>
  <c r="AJ81" i="1"/>
  <c r="AJ80" i="1"/>
  <c r="AJ79" i="1"/>
  <c r="AJ78" i="1"/>
  <c r="AI82" i="1"/>
  <c r="AI81" i="1"/>
  <c r="AI80" i="1"/>
  <c r="AI79" i="1"/>
  <c r="AI78" i="1"/>
  <c r="AH82" i="1"/>
  <c r="AH81" i="1"/>
  <c r="AH80" i="1"/>
  <c r="AH79" i="1"/>
  <c r="AH78" i="1"/>
  <c r="AG82" i="1"/>
  <c r="AG81" i="1"/>
  <c r="AG80" i="1"/>
  <c r="AG79" i="1"/>
  <c r="AG78" i="1"/>
  <c r="AA82" i="1"/>
  <c r="AA81" i="1"/>
  <c r="AA80" i="1"/>
  <c r="AA79" i="1"/>
  <c r="AA78" i="1"/>
  <c r="Z82" i="1"/>
  <c r="Z81" i="1"/>
  <c r="Z80" i="1"/>
  <c r="Z79" i="1"/>
  <c r="Z78" i="1"/>
  <c r="Y82" i="1"/>
  <c r="Y81" i="1"/>
  <c r="Y80" i="1"/>
  <c r="Y79" i="1"/>
  <c r="Y78" i="1"/>
  <c r="X82" i="1"/>
  <c r="X81" i="1"/>
  <c r="X80" i="1"/>
  <c r="X79" i="1"/>
  <c r="X78" i="1"/>
  <c r="W82" i="1"/>
  <c r="W81" i="1"/>
  <c r="W80" i="1"/>
  <c r="W79" i="1"/>
  <c r="W78" i="1"/>
  <c r="V82" i="1"/>
  <c r="V81" i="1"/>
  <c r="V80" i="1"/>
  <c r="V79" i="1"/>
  <c r="V78" i="1"/>
  <c r="U82" i="1"/>
  <c r="U81" i="1"/>
  <c r="U80" i="1"/>
  <c r="U79" i="1"/>
  <c r="U78" i="1"/>
  <c r="T82" i="1"/>
  <c r="T81" i="1"/>
  <c r="T80" i="1"/>
  <c r="T79" i="1"/>
  <c r="T78" i="1"/>
  <c r="S82" i="1"/>
  <c r="S81" i="1"/>
  <c r="S80" i="1"/>
  <c r="S79" i="1"/>
  <c r="S78" i="1"/>
  <c r="R82" i="1"/>
  <c r="R81" i="1"/>
  <c r="R80" i="1"/>
  <c r="R79" i="1"/>
  <c r="R78" i="1"/>
  <c r="Q79" i="1"/>
  <c r="Q80" i="1"/>
  <c r="Q81" i="1"/>
  <c r="Q82" i="1"/>
  <c r="Q78" i="1"/>
  <c r="AF79" i="1"/>
  <c r="AF80" i="1"/>
  <c r="AF81" i="1"/>
  <c r="AF82" i="1"/>
  <c r="AE79" i="1"/>
  <c r="AE80" i="1"/>
  <c r="AE81" i="1"/>
  <c r="AE82" i="1"/>
  <c r="AD79" i="1"/>
  <c r="AD80" i="1"/>
  <c r="AD81" i="1"/>
  <c r="AD82" i="1"/>
  <c r="AC79" i="1"/>
  <c r="AC80" i="1"/>
  <c r="AC81" i="1"/>
  <c r="AC82" i="1"/>
  <c r="AF78" i="1"/>
  <c r="AE78" i="1"/>
  <c r="AD78" i="1"/>
  <c r="AC78" i="1"/>
  <c r="AB79" i="1"/>
  <c r="AB80" i="1"/>
  <c r="AB81" i="1"/>
  <c r="AB82" i="1"/>
  <c r="AB78" i="1"/>
  <c r="C6" i="2"/>
  <c r="C5" i="2"/>
  <c r="O78" i="1"/>
  <c r="N78" i="1"/>
  <c r="M78" i="1"/>
  <c r="L78" i="1"/>
  <c r="O77" i="1"/>
  <c r="N77" i="1"/>
  <c r="M77" i="1"/>
  <c r="L77" i="1"/>
  <c r="K78" i="1"/>
  <c r="K77" i="1"/>
  <c r="E9" i="5" l="1"/>
  <c r="M79" i="1"/>
  <c r="K79" i="1"/>
  <c r="C8" i="2"/>
  <c r="C10" i="2" s="1"/>
  <c r="L79" i="1"/>
  <c r="N79" i="1"/>
  <c r="O79" i="1"/>
</calcChain>
</file>

<file path=xl/sharedStrings.xml><?xml version="1.0" encoding="utf-8"?>
<sst xmlns="http://schemas.openxmlformats.org/spreadsheetml/2006/main" count="4380" uniqueCount="218">
  <si>
    <t>Gender</t>
  </si>
  <si>
    <t>Age Group</t>
  </si>
  <si>
    <t>Occupation</t>
  </si>
  <si>
    <t>Current Residential State</t>
  </si>
  <si>
    <t>Residential place (tier wise classification).</t>
  </si>
  <si>
    <t>Annual Household Income</t>
  </si>
  <si>
    <t>Do you have a smart phone?</t>
  </si>
  <si>
    <t>Do you always get a good internet connection at your residence (permanent and temporary)?</t>
  </si>
  <si>
    <t>How frequently do you use UPI payment applications?</t>
  </si>
  <si>
    <t>Name the apps used by you in order (1- Rarely, 5- Mostly). [Paytm]</t>
  </si>
  <si>
    <t>Name the apps used by you in order (1- Rarely, 5- Mostly). [ Gpay]</t>
  </si>
  <si>
    <t>Name the apps used by you in order (1- Rarely, 5- Mostly). [Phone Pe]</t>
  </si>
  <si>
    <t>Name the apps used by you in order (1- Rarely, 5- Mostly). [Amazon UPI]</t>
  </si>
  <si>
    <t>Name the apps used by you in order (1- Rarely, 5- Mostly). [BHIM UPI]</t>
  </si>
  <si>
    <t>Other mobile wallets which you don't use. (Please check the apps which you know of but don't use).</t>
  </si>
  <si>
    <t>Perceived Usefulness of wallets / UPI.
(The following statements are about Customer Satisfaction and not on the actual brand, product or service). [Overall I think mobile wallet is very easy to use]</t>
  </si>
  <si>
    <t>Perceived Usefulness of wallets / UPI.
(The following statements are about Customer Satisfaction and not on the actual brand, product or service). [Using mobile wallet enabled me to accomplish transactions more quickly]</t>
  </si>
  <si>
    <t>Perceived Usefulness of wallets / UPI.
(The following statements are about Customer Satisfaction and not on the actual brand, product or service). [Mobile wallet is very useful for buying items any time as no issue of change like cash payment]</t>
  </si>
  <si>
    <t>Perceived Usefulness of wallets / UPI.
(The following statements are about Customer Satisfaction and not on the actual brand, product or service). [Online payments are very convenient through mobile wallet]</t>
  </si>
  <si>
    <t>Perceived Usefulness of wallets / UPI.
(The following statements are about Customer Satisfaction and not on the actual brand, product or service). [Mobile wallet improves the quality of online transaction and direct payment]</t>
  </si>
  <si>
    <t>Perceived Usefulness of wallets / UPI.
(The following statements are about Customer Satisfaction and not on the actual brand, product or service). [Mobile wallet has made my life easy as there is no fear of losing wallet]</t>
  </si>
  <si>
    <t>Perceived Ease of Use.
(The following statements are about Customer Satisfaction and not on the actual brand, product or service). [Step by step navigation of mobile apps are easy to understand]</t>
  </si>
  <si>
    <t>Perceived Ease of Use.
(The following statements are about Customer Satisfaction and not on the actual brand, product or service). [Learning to use mobile wallet is easy]</t>
  </si>
  <si>
    <t>Perceived Ease of Use.
(The following statements are about Customer Satisfaction and not on the actual brand, product or service). [Payments done through mobile wallets require minimum effort]</t>
  </si>
  <si>
    <t>Perceived Ease of Use.
(The following statements are about Customer Satisfaction and not on the actual brand, product or service). [It is easy to transfer money through mobile wallet as minimum steps are required]</t>
  </si>
  <si>
    <t>Security &amp; Trust.
(The following statements are about Customer Satisfaction and not on the actual brand, product or service). [Mobile wallet has a potential to be safer than traditional payment options such as credit, cards and cash]</t>
  </si>
  <si>
    <t>Security &amp; Trust.
(The following statements are about Customer Satisfaction and not on the actual brand, product or service). [I believe that transactions conducted through mobile wallet is secure]</t>
  </si>
  <si>
    <t>Security &amp; Trust.
(The following statements are about Customer Satisfaction and not on the actual brand, product or service). [I believe the chances of losing money stored in mobile wallet is low]</t>
  </si>
  <si>
    <t>Security &amp; Trust.
(The following statements are about Customer Satisfaction and not on the actual brand, product or service). [I trust the business providers of mobile wallet]</t>
  </si>
  <si>
    <t>Security &amp; Trust.
(The following statements are about Customer Satisfaction and not on the actual brand, product or service). [I believe that in case of any issue the service provider will provide me assistance]</t>
  </si>
  <si>
    <t>Lifestyle Compatibility
(The following statements are about Customer Satisfaction and not on the actual brand, product or service). [I have smart phone and a good internet connection that using mobile wallet will fit my lifestyle]</t>
  </si>
  <si>
    <t>Lifestyle Compatibility
(The following statements are about Customer Satisfaction and not on the actual brand, product or service). [I believe that using mobile wallet is suitable forme and my lifestyle]</t>
  </si>
  <si>
    <t>Lifestyle Compatibility
(The following statements are about Customer Satisfaction and not on the actual brand, product or service). [I believe that my mobile wallet is compatible with the way I shop online]</t>
  </si>
  <si>
    <t>Lifestyle Compatibility
(The following statements are about Customer Satisfaction and not on the actual brand, product or service). [My family members encourage me to use Mobile wallets as it suits our lifestyle]</t>
  </si>
  <si>
    <t>Lifestyle Compatibility
(The following statements are about Customer Satisfaction and not on the actual brand, product or service). [I look smart as I use mobile wallet instead of cash]</t>
  </si>
  <si>
    <t>Attitude toward spending in Mobile wallet
(The following statements are about Customer Satisfaction and not on the actual brand, product or service). [I donâ€™t need others help in paying through mobile wallet and I spend more]</t>
  </si>
  <si>
    <t>Attitude toward spending in Mobile wallet
(The following statements are about Customer Satisfaction and not on the actual brand, product or service). [I believe step by step navigation of mobile wallet apps are easy to understand and I purchase quite often]</t>
  </si>
  <si>
    <t>Attitude toward spending in Mobile wallet
(The following statements are about Customer Satisfaction and not on the actual brand, product or service). [My shopping frequency has increased as payments done through mobile wallets require minimum effort to purchase anything]</t>
  </si>
  <si>
    <t>Attitude toward spending in Mobile wallet
(The following statements are about Customer Satisfaction and not on the actual brand, product or service). [I transfer money more than earlier as it is easy to transfer money through mobile wallet]</t>
  </si>
  <si>
    <t>Attitude toward spending in Mobile wallet
(The following statements are about Customer Satisfaction and not on the actual brand, product or service). [I often end up spending more in mobile wallet as directly I canâ€™t feel the reduction of cash from my hand]</t>
  </si>
  <si>
    <t>Attitude toward spending in Mobile wallet
(The following statements are about Customer Satisfaction and not on the actual brand, product or service). [I tend to spend more in mobile wallet as it is kept confidential from others]</t>
  </si>
  <si>
    <t>Attitude toward spending in Mobile wallet
(The following statements are about Customer Satisfaction and not on the actual brand, product or service). [My expenditure has gone up due to mobile payment as it extremely convenient]</t>
  </si>
  <si>
    <t>Choose the mostly used Mobile wallet and rate your willingness to recommend the brand to your friends/relatives on a scale of 1 to 10.
(1- least likely, 10- most likely) [Paytm]</t>
  </si>
  <si>
    <t>Choose the mostly used Mobile wallet and rate your willingness to recommend the brand to your friends/relatives on a scale of 1 to 10.
(1- least likely, 10- most likely) [Gpay]</t>
  </si>
  <si>
    <t>Choose the mostly used Mobile wallet and rate your willingness to recommend the brand to your friends/relatives on a scale of 1 to 10.
(1- least likely, 10- most likely) [Phone Pe]</t>
  </si>
  <si>
    <t>Choose the mostly used Mobile wallet and rate your willingness to recommend the brand to your friends/relatives on a scale of 1 to 10.
(1- least likely, 10- most likely) [Amazon Pay]</t>
  </si>
  <si>
    <t>Choose the mostly used Mobile wallet and rate your willingness to recommend the brand to your friends/relatives on a scale of 1 to 10.
(1- least likely, 10- most likely) [BHIM UPI]</t>
  </si>
  <si>
    <t>Female</t>
  </si>
  <si>
    <t>16-25</t>
  </si>
  <si>
    <t>Student</t>
  </si>
  <si>
    <t xml:space="preserve">Bihar </t>
  </si>
  <si>
    <t>Tier - 2 City</t>
  </si>
  <si>
    <t>Greater than 20 lakhs</t>
  </si>
  <si>
    <t>Yes</t>
  </si>
  <si>
    <t>Most of the time</t>
  </si>
  <si>
    <t>Frequently</t>
  </si>
  <si>
    <t>HDFC PayZapp;MobiKwik</t>
  </si>
  <si>
    <t>Agree</t>
  </si>
  <si>
    <t>Strongly Agree</t>
  </si>
  <si>
    <t>Neutral</t>
  </si>
  <si>
    <t>26-35</t>
  </si>
  <si>
    <t>Professional / Service</t>
  </si>
  <si>
    <t xml:space="preserve">West Bengal </t>
  </si>
  <si>
    <t>Metro City</t>
  </si>
  <si>
    <t>10.1-15 lakhs</t>
  </si>
  <si>
    <t>Always</t>
  </si>
  <si>
    <t>Mostly if it is accepted</t>
  </si>
  <si>
    <t>YONO By SBI</t>
  </si>
  <si>
    <t>Strongly Disagree</t>
  </si>
  <si>
    <t>Disagree</t>
  </si>
  <si>
    <t>Male</t>
  </si>
  <si>
    <t>Indore</t>
  </si>
  <si>
    <t>Less than or equal to 5 lakhs</t>
  </si>
  <si>
    <t>MobiKwik</t>
  </si>
  <si>
    <t>Bangalore</t>
  </si>
  <si>
    <t>HDFC PayZapp;ICICI Pockets;YONO By SBI;MobiKwik;Axis Pay;Freecharge;Airtel Thanks App</t>
  </si>
  <si>
    <t xml:space="preserve">Maharashtra </t>
  </si>
  <si>
    <t>Sometimes</t>
  </si>
  <si>
    <t>HDFC PayZapp;YONO By SBI</t>
  </si>
  <si>
    <t xml:space="preserve">Karnataka </t>
  </si>
  <si>
    <t>5.1-10 lakhs</t>
  </si>
  <si>
    <t>ICICI Pockets</t>
  </si>
  <si>
    <t>Business man</t>
  </si>
  <si>
    <t>Kathmandu nepal</t>
  </si>
  <si>
    <t>West Bengal</t>
  </si>
  <si>
    <t>Kolkata</t>
  </si>
  <si>
    <t>ICICI Pockets;YONO By SBI;MobiKwik;Freecharge;Airtel Thanks App</t>
  </si>
  <si>
    <t xml:space="preserve">Jharkhand </t>
  </si>
  <si>
    <t>HDFC PayZapp;ICICI Pockets</t>
  </si>
  <si>
    <t xml:space="preserve">Odisha </t>
  </si>
  <si>
    <t>HDFC PayZapp;ICICI Pockets;MobiKwik;Axis Pay;Airtel Thanks App</t>
  </si>
  <si>
    <t xml:space="preserve">Germany </t>
  </si>
  <si>
    <t>ICICI Pockets;YONO By SBI;MobiKwik;Axis Pay;Freecharge;Airtel Thanks App</t>
  </si>
  <si>
    <t>Pune</t>
  </si>
  <si>
    <t xml:space="preserve">Telangana </t>
  </si>
  <si>
    <t>56 and above</t>
  </si>
  <si>
    <t>Retired</t>
  </si>
  <si>
    <t>HDFC PayZapp;ICICI Pockets;Axis Pay;Freecharge;Airtel Thanks App</t>
  </si>
  <si>
    <t>Bihar</t>
  </si>
  <si>
    <t xml:space="preserve">Bangalore </t>
  </si>
  <si>
    <t>Karnataka</t>
  </si>
  <si>
    <t>HDFC PayZapp;ICICI Pockets;Freecharge;Airtel Thanks App</t>
  </si>
  <si>
    <t xml:space="preserve">Tamilnadu </t>
  </si>
  <si>
    <t xml:space="preserve">Uttarakhand </t>
  </si>
  <si>
    <t>Axis Pay</t>
  </si>
  <si>
    <t xml:space="preserve">Banglore </t>
  </si>
  <si>
    <t>HDFC PayZapp;ICICI Pockets;MobiKwik;Axis Pay;Freecharge;Airtel Thanks App</t>
  </si>
  <si>
    <t>Indian</t>
  </si>
  <si>
    <t>HDFC PayZapp;YONO By SBI;Airtel Thanks App</t>
  </si>
  <si>
    <t>Resident</t>
  </si>
  <si>
    <t>HDFC PayZapp;ICICI Pockets;YONO By SBI;MobiKwik;Freecharge;Airtel Thanks App</t>
  </si>
  <si>
    <t xml:space="preserve">Telengana </t>
  </si>
  <si>
    <t>TAMIL NADU</t>
  </si>
  <si>
    <t>HDFC PayZapp;ICICI Pockets;MobiKwik;Axis Pay;Freecharge</t>
  </si>
  <si>
    <t>Orissa</t>
  </si>
  <si>
    <t>Mofussil (provincial or rural districts)</t>
  </si>
  <si>
    <t>HDFC PayZapp;ICICI Pockets;MobiKwik;Freecharge;Airtel Thanks App</t>
  </si>
  <si>
    <t xml:space="preserve">Kankarbagh Patna </t>
  </si>
  <si>
    <t>Freecharge</t>
  </si>
  <si>
    <t>MobiKwik;Axis Pay</t>
  </si>
  <si>
    <t>Never</t>
  </si>
  <si>
    <t>Maharashtra</t>
  </si>
  <si>
    <t>ICICI Pockets;Axis Pay;Freecharge</t>
  </si>
  <si>
    <t>Tamil nadu</t>
  </si>
  <si>
    <t>YONO By SBI;MobiKwik;Airtel Thanks App</t>
  </si>
  <si>
    <t>15.1-20 lakhs</t>
  </si>
  <si>
    <t>Telangana</t>
  </si>
  <si>
    <t>Village</t>
  </si>
  <si>
    <t xml:space="preserve">New Delhi </t>
  </si>
  <si>
    <t>Airtel Thanks App</t>
  </si>
  <si>
    <t>Tamilnadu</t>
  </si>
  <si>
    <t>HDFC PayZapp</t>
  </si>
  <si>
    <t>Burdwan</t>
  </si>
  <si>
    <t>36-45</t>
  </si>
  <si>
    <t>Homemaker</t>
  </si>
  <si>
    <t>Axis Pay;Freecharge;Airtel Thanks App</t>
  </si>
  <si>
    <t xml:space="preserve">uttrakhand </t>
  </si>
  <si>
    <t>HDFC PayZapp;Airtel Thanks App</t>
  </si>
  <si>
    <t>Madhya pradesh</t>
  </si>
  <si>
    <t>MobiKwik;Airtel Thanks App</t>
  </si>
  <si>
    <t>HDFC PayZapp;ICICI Pockets;YONO By SBI;Axis Pay;Freecharge;Airtel Thanks App</t>
  </si>
  <si>
    <t>HDFC PayZapp;ICICI Pockets;YONO By SBI;MobiKwik;Axis Pay;Freecharge</t>
  </si>
  <si>
    <t xml:space="preserve">Tamil Nadu </t>
  </si>
  <si>
    <t xml:space="preserve">Hyderabad </t>
  </si>
  <si>
    <t xml:space="preserve">Guwahati </t>
  </si>
  <si>
    <t xml:space="preserve">Delhi </t>
  </si>
  <si>
    <t>YONO By SBI;MobiKwik;Freecharge;Airtel Thanks App</t>
  </si>
  <si>
    <t>Andhra pradesh</t>
  </si>
  <si>
    <t>ICICI Pockets;YONO By SBI;MobiKwik</t>
  </si>
  <si>
    <t>HDFC PayZapp;ICICI Pockets;YONO By SBI;MobiKwik;Axis Pay</t>
  </si>
  <si>
    <t>ICICI Pockets;YONO By SBI;Axis Pay;Freecharge;Airtel Thanks App</t>
  </si>
  <si>
    <t>46-55</t>
  </si>
  <si>
    <t>HDFC PayZapp;YONO By SBI;Axis Pay;Freecharge;Airtel Thanks App</t>
  </si>
  <si>
    <t>YONO By SBI;MobiKwik;Axis Pay;Airtel Thanks App</t>
  </si>
  <si>
    <t xml:space="preserve">Responses </t>
  </si>
  <si>
    <t>sum</t>
  </si>
  <si>
    <t>Please note that we have considered GPAY as the basis for our analysis, since it has received the most number of positive responses (4's and 5's) in terms of usage of the app.</t>
  </si>
  <si>
    <t>CSAT</t>
  </si>
  <si>
    <t>We have also assumed that the usage of the app is a measure of the satisfaction that a customer derives from it.</t>
  </si>
  <si>
    <t>Count of 4's</t>
  </si>
  <si>
    <t>Count of 5's</t>
  </si>
  <si>
    <t>Total Satisfactory Resposnses</t>
  </si>
  <si>
    <t xml:space="preserve">(count of satisfactory responses derived by consumers /
Total responses) </t>
  </si>
  <si>
    <t>CSAT Score</t>
  </si>
  <si>
    <t>https://blog.hubspot.com/service/customer-satisfaction-score#:~:text=While%20CSAT%20scores%20vary%20by,a%20negative%20or%20neutral%20one.</t>
  </si>
  <si>
    <t>Security &amp; Trust.
(The following statements are about Customer Satisfaction and not on the actual brand, product or service). [I will be confident in making payments through mobile wallet.]</t>
  </si>
  <si>
    <t>Sum</t>
  </si>
  <si>
    <t>Average</t>
  </si>
  <si>
    <t>The CSAT score is lower than the industry benchmark (we have aligned it to computer software identified in the above mentioned link, given that is is the closest to payment apps) which is 76%. This means that there is a lot of improvement in terms of customer satisfaction which can be done by GPay</t>
  </si>
  <si>
    <t>[I will be confident in making payments through mobile wallet.]</t>
  </si>
  <si>
    <t>[Mobile wallet has a potential to be safer than traditional payment options such as credit, cards and cash]</t>
  </si>
  <si>
    <t xml:space="preserve"> [I believe that transactions conducted through mobile wallet is secure]</t>
  </si>
  <si>
    <t>[I believe the chances of losing money stored in mobile wallet is low]</t>
  </si>
  <si>
    <t>[I trust the business providers of mobile wallet]</t>
  </si>
  <si>
    <t>[I believe that in case of any issue the service provider will provide me assistance]</t>
  </si>
  <si>
    <t>We have also tried to pin point a major reason which has affected the low CSAT Score, the first being Security &amp; Trust Issues. The other reason being lifestyle compatibility (we are only representing the 1st reason).</t>
  </si>
  <si>
    <t>Attitude toward spending in Mobile wallet
[I transfer money more than earlier as it is easy to transfer money through mobile wallet]</t>
  </si>
  <si>
    <t>count of agree and strongly agree</t>
  </si>
  <si>
    <t>Attitude toward spending in Mobile wallet
[I donâ€™t need others help in paying through mobile wallet and I spend more]</t>
  </si>
  <si>
    <t>Attitude toward spending in Mobile wallet
[I believe step by step navigation of mobile wallet apps are easy to understand and I purchase quite often]</t>
  </si>
  <si>
    <t>Attitude toward spending in Mobile wallet
[My shopping frequency has increased as payments done through mobile wallets require minimum effort to purchase anything]</t>
  </si>
  <si>
    <t>Attitude toward spending in Mobile wallet
[I often end up spending more in mobile wallet as directly I canâ€™t feel the reduction of cash from my hand]</t>
  </si>
  <si>
    <t>Attitude toward spending in Mobile wallet
[I tend to spend more in mobile wallet as it is kept confidential from others]</t>
  </si>
  <si>
    <t>Attitude toward spending in Mobile wallet
[My expenditure has gone up due to mobile payment as it extremely convenient]</t>
  </si>
  <si>
    <t>For analysing the spending pattern, we have analysed the attitude toward spending in mobile wallet. Based on the below analysis we can say that the spending of the customers have increased due to usage of online payments app. This can be identified by observing the number of "agree" and "strongly agree" responses which have been collected.</t>
  </si>
  <si>
    <t>For calculation of NPS has been done based on the data collected for the base app i.e. Gpay (for keeping it consistent with the CSAT score).</t>
  </si>
  <si>
    <t>No. of Promoters</t>
  </si>
  <si>
    <t>count of 10</t>
  </si>
  <si>
    <t>count of 9</t>
  </si>
  <si>
    <t>No. of detractors</t>
  </si>
  <si>
    <t>count of 1</t>
  </si>
  <si>
    <t>count of 2</t>
  </si>
  <si>
    <t>count of 3</t>
  </si>
  <si>
    <t>count of 4</t>
  </si>
  <si>
    <t>count of 5</t>
  </si>
  <si>
    <t>count of 6</t>
  </si>
  <si>
    <t>NPS</t>
  </si>
  <si>
    <t xml:space="preserve">The NPS is 10.67 which means more number of people are likely to promote the brand / app to other potential customers. </t>
  </si>
  <si>
    <t>For the first hypothesis, we have considered the general age to which the users belong to. For this purpose, we have categorised the users into distinct categories according to their age group. We want to test whether more users (more than 50%) belong to the 16-25 years of age category, since this part of the demography is more tech savvy.</t>
  </si>
  <si>
    <t>total number of favourable responses</t>
  </si>
  <si>
    <t>n (sample)</t>
  </si>
  <si>
    <t>p^</t>
  </si>
  <si>
    <t>q^</t>
  </si>
  <si>
    <t>H0: p&lt;=.50</t>
  </si>
  <si>
    <t>H1: p&gt;.50</t>
  </si>
  <si>
    <t>Standard Error</t>
  </si>
  <si>
    <t>Z calculated value</t>
  </si>
  <si>
    <t>critical value</t>
  </si>
  <si>
    <t>Given the z calculated value is greater than critical value, the null hypothesis is rejected. Hence we can conclude that more than 50% of payments app users belong to the 16-25 age category.</t>
  </si>
  <si>
    <t>Similarly, for the second hypothesis, we have considered the occupation of the users. For this purpose, we have categorised the users into distinct categories. Given our findings in the earlier hypothesis, we want to test whether more users (more than 50%) are students, since this part of the demography is more tech savvy.</t>
  </si>
  <si>
    <t>Therefore, our null hypothesis or H0: p&lt;=.50; and the alternative hypothesis is H1: p&gt; .50. Therefore this is a right tailed test and we would be applying a z-test for the same and taken significance level to be 95%.</t>
  </si>
  <si>
    <t>For the third hypothesis, we have considered the distribution of users in metros and tier 2 cities. For this purpose, we have collected information about the residence of each of the responses. We want to test whether more users (more than 50%) stay in metros and tier 2 cities.</t>
  </si>
  <si>
    <t>Given the z calculated value is less than critical value, the null hypothesis is should be accepted.This tells us that do not mostly belong to the student category.</t>
  </si>
  <si>
    <t>Given the z calculated value is greater than critical value, the null hypothesis is rejected. Hence we can conclude that more than 50% of payments app users belong to the Metros and tier - 2 cities.</t>
  </si>
  <si>
    <t>Given the z calculated value is lesser than critical value, the null hypothesis is should be accepted. Hence we can conclude that more of the users belong to an income group of less than 10.1 lakhs.</t>
  </si>
  <si>
    <t>For the Fourth hypothesis, we have considered the income distribution of users. For this purpose, we have collected information about the incomes of each of the respondents. We want to test whether more users (more than 50%) have a household income of more than 10.1 lakhs.</t>
  </si>
  <si>
    <t>For the fifth hypothesis, we have considered the internet connection of the users. For this purpose, we have collected information about the internet connections of each of the respondents. We want to test whether more users (more than 50%) always have a good internet connection.</t>
  </si>
  <si>
    <t>Given the z calculated value is lesser than critical value, the null hypothesis is should be accepted. Hence we can conclude that users do not always have a good internet connection at their residence.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</si>
</sst>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right"/>
    </xf>
    <xf numFmtId="0" fontId="0" fillId="0" borderId="0" xfId="0" applyAlignment="1">
      <alignment vertical="center"/>
    </xf>
    <xf numFmtId="10" fontId="0" fillId="0" borderId="0" xfId="0" applyNumberFormat="1"/>
    <xf numFmtId="0" fontId="0" fillId="0" borderId="0" xfId="0" applyAlignment="1">
      <alignment horizontal="left"/>
    </xf>
    <xf numFmtId="0" fontId="0" fillId="0" borderId="10" xfId="0" applyBorder="1"/>
    <xf numFmtId="0" fontId="0" fillId="0" borderId="11" xfId="0" applyBorder="1"/>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wrapText="1"/>
    </xf>
    <xf numFmtId="2" fontId="0" fillId="0" borderId="0" xfId="0"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center"/>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6" xfId="0"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0" fillId="0" borderId="15" xfId="0" applyBorder="1" applyAlignment="1">
      <alignment horizontal="left" vertical="center" wrapText="1"/>
    </xf>
    <xf numFmtId="0" fontId="0" fillId="0" borderId="11" xfId="0" applyBorder="1" applyAlignment="1">
      <alignment horizontal="left" vertical="center"/>
    </xf>
    <xf numFmtId="0" fontId="0" fillId="0" borderId="10" xfId="0" applyBorder="1" applyAlignment="1">
      <alignment horizontal="left" vertical="center"/>
    </xf>
    <xf numFmtId="0" fontId="0" fillId="0" borderId="19" xfId="0" applyBorder="1"/>
    <xf numFmtId="0" fontId="0" fillId="0" borderId="20" xfId="0" applyBorder="1"/>
    <xf numFmtId="0" fontId="0" fillId="0" borderId="21" xfId="0" applyBorder="1"/>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vertical="center"/>
    </xf>
    <xf numFmtId="0" fontId="0" fillId="0" borderId="0" xfId="0"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I will be confident in making payments through mobile wallet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'Reason for Low CSAT'!$B$81:$B$85</c:f>
              <c:strCache>
                <c:ptCount val="5"/>
                <c:pt idx="0">
                  <c:v>Strongly Disagree</c:v>
                </c:pt>
                <c:pt idx="1">
                  <c:v>Disagree</c:v>
                </c:pt>
                <c:pt idx="2">
                  <c:v>Neutral</c:v>
                </c:pt>
                <c:pt idx="3">
                  <c:v>Agree</c:v>
                </c:pt>
                <c:pt idx="4">
                  <c:v>Strongly Agree</c:v>
                </c:pt>
              </c:strCache>
            </c:strRef>
          </c:cat>
          <c:val>
            <c:numRef>
              <c:f>'Reason for Low CSAT'!$C$81:$C$85</c:f>
              <c:numCache>
                <c:formatCode>General</c:formatCode>
                <c:ptCount val="5"/>
                <c:pt idx="0">
                  <c:v>1</c:v>
                </c:pt>
                <c:pt idx="1">
                  <c:v>3</c:v>
                </c:pt>
                <c:pt idx="2">
                  <c:v>32</c:v>
                </c:pt>
                <c:pt idx="3">
                  <c:v>27</c:v>
                </c:pt>
                <c:pt idx="4">
                  <c:v>12</c:v>
                </c:pt>
              </c:numCache>
            </c:numRef>
          </c:val>
          <c:extLst>
            <c:ext xmlns:c16="http://schemas.microsoft.com/office/drawing/2014/chart" uri="{C3380CC4-5D6E-409C-BE32-E72D297353CC}">
              <c16:uniqueId val="{00000000-3D5F-43D7-BFE3-898EBE53E35F}"/>
            </c:ext>
          </c:extLst>
        </c:ser>
        <c:dLbls>
          <c:showLegendKey val="0"/>
          <c:showVal val="0"/>
          <c:showCatName val="0"/>
          <c:showSerName val="0"/>
          <c:showPercent val="0"/>
          <c:showBubbleSize val="0"/>
        </c:dLbls>
        <c:gapWidth val="219"/>
        <c:overlap val="-27"/>
        <c:axId val="463473583"/>
        <c:axId val="463473999"/>
      </c:barChart>
      <c:catAx>
        <c:axId val="4634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73999"/>
        <c:crosses val="autoZero"/>
        <c:auto val="1"/>
        <c:lblAlgn val="ctr"/>
        <c:lblOffset val="100"/>
        <c:noMultiLvlLbl val="0"/>
      </c:catAx>
      <c:valAx>
        <c:axId val="46347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7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I transfer money more than earlier as it is easy to transfer money through mobile wallet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'Spending Pattern'!$B$80:$B$84</c:f>
              <c:strCache>
                <c:ptCount val="5"/>
                <c:pt idx="0">
                  <c:v>Strongly Disagree</c:v>
                </c:pt>
                <c:pt idx="1">
                  <c:v>Disagree</c:v>
                </c:pt>
                <c:pt idx="2">
                  <c:v>Neutral</c:v>
                </c:pt>
                <c:pt idx="3">
                  <c:v>Agree</c:v>
                </c:pt>
                <c:pt idx="4">
                  <c:v>Strongly Agree</c:v>
                </c:pt>
              </c:strCache>
            </c:strRef>
          </c:cat>
          <c:val>
            <c:numRef>
              <c:f>'Spending Pattern'!$F$80:$F$84</c:f>
              <c:numCache>
                <c:formatCode>General</c:formatCode>
                <c:ptCount val="5"/>
                <c:pt idx="0">
                  <c:v>1</c:v>
                </c:pt>
                <c:pt idx="1">
                  <c:v>5</c:v>
                </c:pt>
                <c:pt idx="2">
                  <c:v>15</c:v>
                </c:pt>
                <c:pt idx="3">
                  <c:v>37</c:v>
                </c:pt>
                <c:pt idx="4">
                  <c:v>17</c:v>
                </c:pt>
              </c:numCache>
            </c:numRef>
          </c:val>
          <c:extLst>
            <c:ext xmlns:c16="http://schemas.microsoft.com/office/drawing/2014/chart" uri="{C3380CC4-5D6E-409C-BE32-E72D297353CC}">
              <c16:uniqueId val="{00000000-9C9E-4E2E-8E77-215F0105DC88}"/>
            </c:ext>
          </c:extLst>
        </c:ser>
        <c:dLbls>
          <c:showLegendKey val="0"/>
          <c:showVal val="0"/>
          <c:showCatName val="0"/>
          <c:showSerName val="0"/>
          <c:showPercent val="0"/>
          <c:showBubbleSize val="0"/>
        </c:dLbls>
        <c:gapWidth val="219"/>
        <c:overlap val="-27"/>
        <c:axId val="1581446000"/>
        <c:axId val="1581451824"/>
      </c:barChart>
      <c:catAx>
        <c:axId val="158144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51824"/>
        <c:crosses val="autoZero"/>
        <c:auto val="1"/>
        <c:lblAlgn val="ctr"/>
        <c:lblOffset val="100"/>
        <c:noMultiLvlLbl val="0"/>
      </c:catAx>
      <c:valAx>
        <c:axId val="15814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4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a:t>I often end up spending more in mobile wallet as directly I can't feel the reduction of cash from my hand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'Spending Pattern'!$B$80:$B$84</c:f>
              <c:strCache>
                <c:ptCount val="5"/>
                <c:pt idx="0">
                  <c:v>Strongly Disagree</c:v>
                </c:pt>
                <c:pt idx="1">
                  <c:v>Disagree</c:v>
                </c:pt>
                <c:pt idx="2">
                  <c:v>Neutral</c:v>
                </c:pt>
                <c:pt idx="3">
                  <c:v>Agree</c:v>
                </c:pt>
                <c:pt idx="4">
                  <c:v>Strongly Agree</c:v>
                </c:pt>
              </c:strCache>
            </c:strRef>
          </c:cat>
          <c:val>
            <c:numRef>
              <c:f>'Spending Pattern'!$G$80:$G$84</c:f>
              <c:numCache>
                <c:formatCode>General</c:formatCode>
                <c:ptCount val="5"/>
                <c:pt idx="0">
                  <c:v>3</c:v>
                </c:pt>
                <c:pt idx="1">
                  <c:v>6</c:v>
                </c:pt>
                <c:pt idx="2">
                  <c:v>10</c:v>
                </c:pt>
                <c:pt idx="3">
                  <c:v>35</c:v>
                </c:pt>
                <c:pt idx="4">
                  <c:v>21</c:v>
                </c:pt>
              </c:numCache>
            </c:numRef>
          </c:val>
          <c:extLst>
            <c:ext xmlns:c16="http://schemas.microsoft.com/office/drawing/2014/chart" uri="{C3380CC4-5D6E-409C-BE32-E72D297353CC}">
              <c16:uniqueId val="{00000000-D2F1-44B5-BDE6-11C10BD9EA7D}"/>
            </c:ext>
          </c:extLst>
        </c:ser>
        <c:dLbls>
          <c:showLegendKey val="0"/>
          <c:showVal val="0"/>
          <c:showCatName val="0"/>
          <c:showSerName val="0"/>
          <c:showPercent val="0"/>
          <c:showBubbleSize val="0"/>
        </c:dLbls>
        <c:gapWidth val="219"/>
        <c:overlap val="-27"/>
        <c:axId val="1581446000"/>
        <c:axId val="1581451824"/>
      </c:barChart>
      <c:catAx>
        <c:axId val="158144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51824"/>
        <c:crosses val="autoZero"/>
        <c:auto val="1"/>
        <c:lblAlgn val="ctr"/>
        <c:lblOffset val="100"/>
        <c:noMultiLvlLbl val="0"/>
      </c:catAx>
      <c:valAx>
        <c:axId val="15814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4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I tend to spend more in mobile wallet as it is kept confidential from others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'Spending Pattern'!$B$80:$B$84</c:f>
              <c:strCache>
                <c:ptCount val="5"/>
                <c:pt idx="0">
                  <c:v>Strongly Disagree</c:v>
                </c:pt>
                <c:pt idx="1">
                  <c:v>Disagree</c:v>
                </c:pt>
                <c:pt idx="2">
                  <c:v>Neutral</c:v>
                </c:pt>
                <c:pt idx="3">
                  <c:v>Agree</c:v>
                </c:pt>
                <c:pt idx="4">
                  <c:v>Strongly Agree</c:v>
                </c:pt>
              </c:strCache>
            </c:strRef>
          </c:cat>
          <c:val>
            <c:numRef>
              <c:f>'Spending Pattern'!$H$80:$H$84</c:f>
              <c:numCache>
                <c:formatCode>General</c:formatCode>
                <c:ptCount val="5"/>
                <c:pt idx="0">
                  <c:v>2</c:v>
                </c:pt>
                <c:pt idx="1">
                  <c:v>7</c:v>
                </c:pt>
                <c:pt idx="2">
                  <c:v>20</c:v>
                </c:pt>
                <c:pt idx="3">
                  <c:v>35</c:v>
                </c:pt>
                <c:pt idx="4">
                  <c:v>11</c:v>
                </c:pt>
              </c:numCache>
            </c:numRef>
          </c:val>
          <c:extLst>
            <c:ext xmlns:c16="http://schemas.microsoft.com/office/drawing/2014/chart" uri="{C3380CC4-5D6E-409C-BE32-E72D297353CC}">
              <c16:uniqueId val="{00000000-8051-4D5B-B48E-8B33DF7DEFA7}"/>
            </c:ext>
          </c:extLst>
        </c:ser>
        <c:dLbls>
          <c:showLegendKey val="0"/>
          <c:showVal val="0"/>
          <c:showCatName val="0"/>
          <c:showSerName val="0"/>
          <c:showPercent val="0"/>
          <c:showBubbleSize val="0"/>
        </c:dLbls>
        <c:gapWidth val="219"/>
        <c:overlap val="-27"/>
        <c:axId val="1581446000"/>
        <c:axId val="1581451824"/>
      </c:barChart>
      <c:catAx>
        <c:axId val="158144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51824"/>
        <c:crosses val="autoZero"/>
        <c:auto val="1"/>
        <c:lblAlgn val="ctr"/>
        <c:lblOffset val="100"/>
        <c:noMultiLvlLbl val="0"/>
      </c:catAx>
      <c:valAx>
        <c:axId val="15814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4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My expenditure has gone up due to mobile payment as it extremely convenient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'Spending Pattern'!$B$80:$B$84</c:f>
              <c:strCache>
                <c:ptCount val="5"/>
                <c:pt idx="0">
                  <c:v>Strongly Disagree</c:v>
                </c:pt>
                <c:pt idx="1">
                  <c:v>Disagree</c:v>
                </c:pt>
                <c:pt idx="2">
                  <c:v>Neutral</c:v>
                </c:pt>
                <c:pt idx="3">
                  <c:v>Agree</c:v>
                </c:pt>
                <c:pt idx="4">
                  <c:v>Strongly Agree</c:v>
                </c:pt>
              </c:strCache>
            </c:strRef>
          </c:cat>
          <c:val>
            <c:numRef>
              <c:f>'Spending Pattern'!$I$80:$I$84</c:f>
              <c:numCache>
                <c:formatCode>General</c:formatCode>
                <c:ptCount val="5"/>
                <c:pt idx="0">
                  <c:v>3</c:v>
                </c:pt>
                <c:pt idx="1">
                  <c:v>7</c:v>
                </c:pt>
                <c:pt idx="2">
                  <c:v>17</c:v>
                </c:pt>
                <c:pt idx="3">
                  <c:v>33</c:v>
                </c:pt>
                <c:pt idx="4">
                  <c:v>15</c:v>
                </c:pt>
              </c:numCache>
            </c:numRef>
          </c:val>
          <c:extLst>
            <c:ext xmlns:c16="http://schemas.microsoft.com/office/drawing/2014/chart" uri="{C3380CC4-5D6E-409C-BE32-E72D297353CC}">
              <c16:uniqueId val="{00000000-3922-4596-B680-3CD54E336EE4}"/>
            </c:ext>
          </c:extLst>
        </c:ser>
        <c:dLbls>
          <c:showLegendKey val="0"/>
          <c:showVal val="0"/>
          <c:showCatName val="0"/>
          <c:showSerName val="0"/>
          <c:showPercent val="0"/>
          <c:showBubbleSize val="0"/>
        </c:dLbls>
        <c:gapWidth val="219"/>
        <c:overlap val="-27"/>
        <c:axId val="1581446000"/>
        <c:axId val="1581451824"/>
      </c:barChart>
      <c:catAx>
        <c:axId val="158144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51824"/>
        <c:crosses val="autoZero"/>
        <c:auto val="1"/>
        <c:lblAlgn val="ctr"/>
        <c:lblOffset val="100"/>
        <c:noMultiLvlLbl val="0"/>
      </c:catAx>
      <c:valAx>
        <c:axId val="15814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4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Mobile wallet has a potential to be safer than traditional payment options such as credit, cards and cash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'Reason for Low CSAT'!$B$81:$B$85</c:f>
              <c:strCache>
                <c:ptCount val="5"/>
                <c:pt idx="0">
                  <c:v>Strongly Disagree</c:v>
                </c:pt>
                <c:pt idx="1">
                  <c:v>Disagree</c:v>
                </c:pt>
                <c:pt idx="2">
                  <c:v>Neutral</c:v>
                </c:pt>
                <c:pt idx="3">
                  <c:v>Agree</c:v>
                </c:pt>
                <c:pt idx="4">
                  <c:v>Strongly Agree</c:v>
                </c:pt>
              </c:strCache>
            </c:strRef>
          </c:cat>
          <c:val>
            <c:numRef>
              <c:f>'Reason for Low CSAT'!$D$81:$D$85</c:f>
              <c:numCache>
                <c:formatCode>General</c:formatCode>
                <c:ptCount val="5"/>
                <c:pt idx="0">
                  <c:v>1</c:v>
                </c:pt>
                <c:pt idx="1">
                  <c:v>9</c:v>
                </c:pt>
                <c:pt idx="2">
                  <c:v>20</c:v>
                </c:pt>
                <c:pt idx="3">
                  <c:v>34</c:v>
                </c:pt>
                <c:pt idx="4">
                  <c:v>11</c:v>
                </c:pt>
              </c:numCache>
            </c:numRef>
          </c:val>
          <c:extLst>
            <c:ext xmlns:c16="http://schemas.microsoft.com/office/drawing/2014/chart" uri="{C3380CC4-5D6E-409C-BE32-E72D297353CC}">
              <c16:uniqueId val="{00000000-7F17-45CB-89CE-EC4466001982}"/>
            </c:ext>
          </c:extLst>
        </c:ser>
        <c:dLbls>
          <c:showLegendKey val="0"/>
          <c:showVal val="0"/>
          <c:showCatName val="0"/>
          <c:showSerName val="0"/>
          <c:showPercent val="0"/>
          <c:showBubbleSize val="0"/>
        </c:dLbls>
        <c:gapWidth val="219"/>
        <c:overlap val="-27"/>
        <c:axId val="363172575"/>
        <c:axId val="363173407"/>
      </c:barChart>
      <c:catAx>
        <c:axId val="36317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73407"/>
        <c:crosses val="autoZero"/>
        <c:auto val="1"/>
        <c:lblAlgn val="ctr"/>
        <c:lblOffset val="100"/>
        <c:noMultiLvlLbl val="0"/>
      </c:catAx>
      <c:valAx>
        <c:axId val="36317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72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I believe that transactions conducted through mobile wallet is secure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'Reason for Low CSAT'!$B$81:$B$85</c:f>
              <c:strCache>
                <c:ptCount val="5"/>
                <c:pt idx="0">
                  <c:v>Strongly Disagree</c:v>
                </c:pt>
                <c:pt idx="1">
                  <c:v>Disagree</c:v>
                </c:pt>
                <c:pt idx="2">
                  <c:v>Neutral</c:v>
                </c:pt>
                <c:pt idx="3">
                  <c:v>Agree</c:v>
                </c:pt>
                <c:pt idx="4">
                  <c:v>Strongly Agree</c:v>
                </c:pt>
              </c:strCache>
            </c:strRef>
          </c:cat>
          <c:val>
            <c:numRef>
              <c:f>'Reason for Low CSAT'!$E$81:$E$85</c:f>
              <c:numCache>
                <c:formatCode>General</c:formatCode>
                <c:ptCount val="5"/>
                <c:pt idx="0">
                  <c:v>0</c:v>
                </c:pt>
                <c:pt idx="1">
                  <c:v>4</c:v>
                </c:pt>
                <c:pt idx="2">
                  <c:v>30</c:v>
                </c:pt>
                <c:pt idx="3">
                  <c:v>34</c:v>
                </c:pt>
                <c:pt idx="4">
                  <c:v>7</c:v>
                </c:pt>
              </c:numCache>
            </c:numRef>
          </c:val>
          <c:extLst>
            <c:ext xmlns:c16="http://schemas.microsoft.com/office/drawing/2014/chart" uri="{C3380CC4-5D6E-409C-BE32-E72D297353CC}">
              <c16:uniqueId val="{00000000-16BE-43EB-8CFB-13681C469CFB}"/>
            </c:ext>
          </c:extLst>
        </c:ser>
        <c:dLbls>
          <c:showLegendKey val="0"/>
          <c:showVal val="0"/>
          <c:showCatName val="0"/>
          <c:showSerName val="0"/>
          <c:showPercent val="0"/>
          <c:showBubbleSize val="0"/>
        </c:dLbls>
        <c:gapWidth val="219"/>
        <c:overlap val="-27"/>
        <c:axId val="238988223"/>
        <c:axId val="238991967"/>
      </c:barChart>
      <c:catAx>
        <c:axId val="23898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991967"/>
        <c:crosses val="autoZero"/>
        <c:auto val="1"/>
        <c:lblAlgn val="ctr"/>
        <c:lblOffset val="100"/>
        <c:noMultiLvlLbl val="0"/>
      </c:catAx>
      <c:valAx>
        <c:axId val="23899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988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I believe the chances of losing money stored in mobile wallet is low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'Reason for Low CSAT'!$B$81:$B$85</c:f>
              <c:strCache>
                <c:ptCount val="5"/>
                <c:pt idx="0">
                  <c:v>Strongly Disagree</c:v>
                </c:pt>
                <c:pt idx="1">
                  <c:v>Disagree</c:v>
                </c:pt>
                <c:pt idx="2">
                  <c:v>Neutral</c:v>
                </c:pt>
                <c:pt idx="3">
                  <c:v>Agree</c:v>
                </c:pt>
                <c:pt idx="4">
                  <c:v>Strongly Agree</c:v>
                </c:pt>
              </c:strCache>
            </c:strRef>
          </c:cat>
          <c:val>
            <c:numRef>
              <c:f>'Reason for Low CSAT'!$F$81:$F$85</c:f>
              <c:numCache>
                <c:formatCode>General</c:formatCode>
                <c:ptCount val="5"/>
                <c:pt idx="0">
                  <c:v>1</c:v>
                </c:pt>
                <c:pt idx="1">
                  <c:v>8</c:v>
                </c:pt>
                <c:pt idx="2">
                  <c:v>24</c:v>
                </c:pt>
                <c:pt idx="3">
                  <c:v>33</c:v>
                </c:pt>
                <c:pt idx="4">
                  <c:v>9</c:v>
                </c:pt>
              </c:numCache>
            </c:numRef>
          </c:val>
          <c:extLst>
            <c:ext xmlns:c16="http://schemas.microsoft.com/office/drawing/2014/chart" uri="{C3380CC4-5D6E-409C-BE32-E72D297353CC}">
              <c16:uniqueId val="{00000000-49AB-4CE6-9898-C489D91D498F}"/>
            </c:ext>
          </c:extLst>
        </c:ser>
        <c:dLbls>
          <c:showLegendKey val="0"/>
          <c:showVal val="0"/>
          <c:showCatName val="0"/>
          <c:showSerName val="0"/>
          <c:showPercent val="0"/>
          <c:showBubbleSize val="0"/>
        </c:dLbls>
        <c:gapWidth val="219"/>
        <c:overlap val="-27"/>
        <c:axId val="463467343"/>
        <c:axId val="463486063"/>
      </c:barChart>
      <c:catAx>
        <c:axId val="46346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86063"/>
        <c:crosses val="autoZero"/>
        <c:auto val="1"/>
        <c:lblAlgn val="ctr"/>
        <c:lblOffset val="100"/>
        <c:noMultiLvlLbl val="0"/>
      </c:catAx>
      <c:valAx>
        <c:axId val="46348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6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I trust the business providers of mobile wallet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'Reason for Low CSAT'!$B$81:$B$85</c:f>
              <c:strCache>
                <c:ptCount val="5"/>
                <c:pt idx="0">
                  <c:v>Strongly Disagree</c:v>
                </c:pt>
                <c:pt idx="1">
                  <c:v>Disagree</c:v>
                </c:pt>
                <c:pt idx="2">
                  <c:v>Neutral</c:v>
                </c:pt>
                <c:pt idx="3">
                  <c:v>Agree</c:v>
                </c:pt>
                <c:pt idx="4">
                  <c:v>Strongly Agree</c:v>
                </c:pt>
              </c:strCache>
            </c:strRef>
          </c:cat>
          <c:val>
            <c:numRef>
              <c:f>'Reason for Low CSAT'!$G$81:$G$85</c:f>
              <c:numCache>
                <c:formatCode>General</c:formatCode>
                <c:ptCount val="5"/>
                <c:pt idx="0">
                  <c:v>1</c:v>
                </c:pt>
                <c:pt idx="1">
                  <c:v>6</c:v>
                </c:pt>
                <c:pt idx="2">
                  <c:v>28</c:v>
                </c:pt>
                <c:pt idx="3">
                  <c:v>31</c:v>
                </c:pt>
                <c:pt idx="4">
                  <c:v>9</c:v>
                </c:pt>
              </c:numCache>
            </c:numRef>
          </c:val>
          <c:extLst>
            <c:ext xmlns:c16="http://schemas.microsoft.com/office/drawing/2014/chart" uri="{C3380CC4-5D6E-409C-BE32-E72D297353CC}">
              <c16:uniqueId val="{00000000-9D35-49B9-9065-34997A1E286D}"/>
            </c:ext>
          </c:extLst>
        </c:ser>
        <c:dLbls>
          <c:showLegendKey val="0"/>
          <c:showVal val="0"/>
          <c:showCatName val="0"/>
          <c:showSerName val="0"/>
          <c:showPercent val="0"/>
          <c:showBubbleSize val="0"/>
        </c:dLbls>
        <c:gapWidth val="219"/>
        <c:overlap val="-27"/>
        <c:axId val="363167999"/>
        <c:axId val="363170495"/>
      </c:barChart>
      <c:catAx>
        <c:axId val="36316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70495"/>
        <c:crosses val="autoZero"/>
        <c:auto val="1"/>
        <c:lblAlgn val="ctr"/>
        <c:lblOffset val="100"/>
        <c:noMultiLvlLbl val="0"/>
      </c:catAx>
      <c:valAx>
        <c:axId val="36317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67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I believe that in case of any issue the service provider will provide me assistance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'Reason for Low CSAT'!$B$81:$B$85</c:f>
              <c:strCache>
                <c:ptCount val="5"/>
                <c:pt idx="0">
                  <c:v>Strongly Disagree</c:v>
                </c:pt>
                <c:pt idx="1">
                  <c:v>Disagree</c:v>
                </c:pt>
                <c:pt idx="2">
                  <c:v>Neutral</c:v>
                </c:pt>
                <c:pt idx="3">
                  <c:v>Agree</c:v>
                </c:pt>
                <c:pt idx="4">
                  <c:v>Strongly Agree</c:v>
                </c:pt>
              </c:strCache>
            </c:strRef>
          </c:cat>
          <c:val>
            <c:numRef>
              <c:f>'Reason for Low CSAT'!$H$81:$H$85</c:f>
              <c:numCache>
                <c:formatCode>General</c:formatCode>
                <c:ptCount val="5"/>
                <c:pt idx="0">
                  <c:v>0</c:v>
                </c:pt>
                <c:pt idx="1">
                  <c:v>4</c:v>
                </c:pt>
                <c:pt idx="2">
                  <c:v>29</c:v>
                </c:pt>
                <c:pt idx="3">
                  <c:v>32</c:v>
                </c:pt>
                <c:pt idx="4">
                  <c:v>10</c:v>
                </c:pt>
              </c:numCache>
            </c:numRef>
          </c:val>
          <c:extLst>
            <c:ext xmlns:c16="http://schemas.microsoft.com/office/drawing/2014/chart" uri="{C3380CC4-5D6E-409C-BE32-E72D297353CC}">
              <c16:uniqueId val="{00000000-05F3-486C-AF69-B0CA132EA062}"/>
            </c:ext>
          </c:extLst>
        </c:ser>
        <c:dLbls>
          <c:showLegendKey val="0"/>
          <c:showVal val="0"/>
          <c:showCatName val="0"/>
          <c:showSerName val="0"/>
          <c:showPercent val="0"/>
          <c:showBubbleSize val="0"/>
        </c:dLbls>
        <c:gapWidth val="219"/>
        <c:overlap val="-27"/>
        <c:axId val="723823295"/>
        <c:axId val="723802911"/>
      </c:barChart>
      <c:catAx>
        <c:axId val="72382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02911"/>
        <c:crosses val="autoZero"/>
        <c:auto val="1"/>
        <c:lblAlgn val="ctr"/>
        <c:lblOffset val="100"/>
        <c:noMultiLvlLbl val="0"/>
      </c:catAx>
      <c:valAx>
        <c:axId val="72380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2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I dont need others help in paying through mobile wallet and I spend more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'Spending Pattern'!$B$80:$B$84</c:f>
              <c:strCache>
                <c:ptCount val="5"/>
                <c:pt idx="0">
                  <c:v>Strongly Disagree</c:v>
                </c:pt>
                <c:pt idx="1">
                  <c:v>Disagree</c:v>
                </c:pt>
                <c:pt idx="2">
                  <c:v>Neutral</c:v>
                </c:pt>
                <c:pt idx="3">
                  <c:v>Agree</c:v>
                </c:pt>
                <c:pt idx="4">
                  <c:v>Strongly Agree</c:v>
                </c:pt>
              </c:strCache>
            </c:strRef>
          </c:cat>
          <c:val>
            <c:numRef>
              <c:f>'Spending Pattern'!$C$80:$C$84</c:f>
              <c:numCache>
                <c:formatCode>General</c:formatCode>
                <c:ptCount val="5"/>
                <c:pt idx="0">
                  <c:v>2</c:v>
                </c:pt>
                <c:pt idx="1">
                  <c:v>8</c:v>
                </c:pt>
                <c:pt idx="2">
                  <c:v>22</c:v>
                </c:pt>
                <c:pt idx="3">
                  <c:v>26</c:v>
                </c:pt>
                <c:pt idx="4">
                  <c:v>17</c:v>
                </c:pt>
              </c:numCache>
            </c:numRef>
          </c:val>
          <c:extLst>
            <c:ext xmlns:c16="http://schemas.microsoft.com/office/drawing/2014/chart" uri="{C3380CC4-5D6E-409C-BE32-E72D297353CC}">
              <c16:uniqueId val="{00000000-C85A-496C-809C-F970F34B61A6}"/>
            </c:ext>
          </c:extLst>
        </c:ser>
        <c:dLbls>
          <c:showLegendKey val="0"/>
          <c:showVal val="0"/>
          <c:showCatName val="0"/>
          <c:showSerName val="0"/>
          <c:showPercent val="0"/>
          <c:showBubbleSize val="0"/>
        </c:dLbls>
        <c:gapWidth val="219"/>
        <c:overlap val="-27"/>
        <c:axId val="1403773936"/>
        <c:axId val="1403776848"/>
      </c:barChart>
      <c:catAx>
        <c:axId val="14037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776848"/>
        <c:crosses val="autoZero"/>
        <c:auto val="1"/>
        <c:lblAlgn val="ctr"/>
        <c:lblOffset val="100"/>
        <c:noMultiLvlLbl val="0"/>
      </c:catAx>
      <c:valAx>
        <c:axId val="140377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77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I believe step by step navigation of mobile wallet apps are easy to understand and I purchase quite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'Spending Pattern'!$B$80:$B$84</c:f>
              <c:strCache>
                <c:ptCount val="5"/>
                <c:pt idx="0">
                  <c:v>Strongly Disagree</c:v>
                </c:pt>
                <c:pt idx="1">
                  <c:v>Disagree</c:v>
                </c:pt>
                <c:pt idx="2">
                  <c:v>Neutral</c:v>
                </c:pt>
                <c:pt idx="3">
                  <c:v>Agree</c:v>
                </c:pt>
                <c:pt idx="4">
                  <c:v>Strongly Agree</c:v>
                </c:pt>
              </c:strCache>
            </c:strRef>
          </c:cat>
          <c:val>
            <c:numRef>
              <c:f>'Spending Pattern'!$D$80:$D$84</c:f>
              <c:numCache>
                <c:formatCode>General</c:formatCode>
                <c:ptCount val="5"/>
                <c:pt idx="0">
                  <c:v>1</c:v>
                </c:pt>
                <c:pt idx="1">
                  <c:v>6</c:v>
                </c:pt>
                <c:pt idx="2">
                  <c:v>20</c:v>
                </c:pt>
                <c:pt idx="3">
                  <c:v>33</c:v>
                </c:pt>
                <c:pt idx="4">
                  <c:v>15</c:v>
                </c:pt>
              </c:numCache>
            </c:numRef>
          </c:val>
          <c:extLst>
            <c:ext xmlns:c16="http://schemas.microsoft.com/office/drawing/2014/chart" uri="{C3380CC4-5D6E-409C-BE32-E72D297353CC}">
              <c16:uniqueId val="{00000000-FB86-4E9D-AC1B-AD9F1409C1A1}"/>
            </c:ext>
          </c:extLst>
        </c:ser>
        <c:dLbls>
          <c:showLegendKey val="0"/>
          <c:showVal val="0"/>
          <c:showCatName val="0"/>
          <c:showSerName val="0"/>
          <c:showPercent val="0"/>
          <c:showBubbleSize val="0"/>
        </c:dLbls>
        <c:gapWidth val="219"/>
        <c:overlap val="-27"/>
        <c:axId val="1573506112"/>
        <c:axId val="1573514432"/>
      </c:barChart>
      <c:catAx>
        <c:axId val="157350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514432"/>
        <c:crosses val="autoZero"/>
        <c:auto val="1"/>
        <c:lblAlgn val="ctr"/>
        <c:lblOffset val="100"/>
        <c:noMultiLvlLbl val="0"/>
      </c:catAx>
      <c:valAx>
        <c:axId val="157351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506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800"/>
              <a:t>My shopping frequency has increased as payments done through mobile wallets require minimum effort to purchase anything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'Spending Pattern'!$B$80:$B$84</c:f>
              <c:strCache>
                <c:ptCount val="5"/>
                <c:pt idx="0">
                  <c:v>Strongly Disagree</c:v>
                </c:pt>
                <c:pt idx="1">
                  <c:v>Disagree</c:v>
                </c:pt>
                <c:pt idx="2">
                  <c:v>Neutral</c:v>
                </c:pt>
                <c:pt idx="3">
                  <c:v>Agree</c:v>
                </c:pt>
                <c:pt idx="4">
                  <c:v>Strongly Agree</c:v>
                </c:pt>
              </c:strCache>
            </c:strRef>
          </c:cat>
          <c:val>
            <c:numRef>
              <c:f>'Spending Pattern'!$E$80:$E$84</c:f>
              <c:numCache>
                <c:formatCode>General</c:formatCode>
                <c:ptCount val="5"/>
                <c:pt idx="0">
                  <c:v>1</c:v>
                </c:pt>
                <c:pt idx="1">
                  <c:v>7</c:v>
                </c:pt>
                <c:pt idx="2">
                  <c:v>20</c:v>
                </c:pt>
                <c:pt idx="3">
                  <c:v>32</c:v>
                </c:pt>
                <c:pt idx="4">
                  <c:v>15</c:v>
                </c:pt>
              </c:numCache>
            </c:numRef>
          </c:val>
          <c:extLst>
            <c:ext xmlns:c16="http://schemas.microsoft.com/office/drawing/2014/chart" uri="{C3380CC4-5D6E-409C-BE32-E72D297353CC}">
              <c16:uniqueId val="{00000000-44FE-4874-9C04-267C806822D7}"/>
            </c:ext>
          </c:extLst>
        </c:ser>
        <c:dLbls>
          <c:showLegendKey val="0"/>
          <c:showVal val="0"/>
          <c:showCatName val="0"/>
          <c:showSerName val="0"/>
          <c:showPercent val="0"/>
          <c:showBubbleSize val="0"/>
        </c:dLbls>
        <c:gapWidth val="219"/>
        <c:overlap val="-27"/>
        <c:axId val="1581493840"/>
        <c:axId val="1581480112"/>
      </c:barChart>
      <c:catAx>
        <c:axId val="158149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80112"/>
        <c:crosses val="autoZero"/>
        <c:auto val="1"/>
        <c:lblAlgn val="ctr"/>
        <c:lblOffset val="100"/>
        <c:noMultiLvlLbl val="0"/>
      </c:catAx>
      <c:valAx>
        <c:axId val="158148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9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53340</xdr:colOff>
      <xdr:row>1</xdr:row>
      <xdr:rowOff>30480</xdr:rowOff>
    </xdr:from>
    <xdr:to>
      <xdr:col>16</xdr:col>
      <xdr:colOff>358140</xdr:colOff>
      <xdr:row>12</xdr:row>
      <xdr:rowOff>30480</xdr:rowOff>
    </xdr:to>
    <xdr:graphicFrame macro="">
      <xdr:nvGraphicFramePr>
        <xdr:cNvPr id="3" name="Chart 2">
          <a:extLst>
            <a:ext uri="{FF2B5EF4-FFF2-40B4-BE49-F238E27FC236}">
              <a16:creationId xmlns:a16="http://schemas.microsoft.com/office/drawing/2014/main" id="{8A791748-149D-5DBF-D486-FCD5C2BDB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13</xdr:row>
      <xdr:rowOff>76200</xdr:rowOff>
    </xdr:from>
    <xdr:to>
      <xdr:col>16</xdr:col>
      <xdr:colOff>428625</xdr:colOff>
      <xdr:row>28</xdr:row>
      <xdr:rowOff>104775</xdr:rowOff>
    </xdr:to>
    <xdr:graphicFrame macro="">
      <xdr:nvGraphicFramePr>
        <xdr:cNvPr id="4" name="Chart 3">
          <a:extLst>
            <a:ext uri="{FF2B5EF4-FFF2-40B4-BE49-F238E27FC236}">
              <a16:creationId xmlns:a16="http://schemas.microsoft.com/office/drawing/2014/main" id="{EEFE9BDC-6522-0751-305F-8E44B5D1D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29</xdr:row>
      <xdr:rowOff>142875</xdr:rowOff>
    </xdr:from>
    <xdr:to>
      <xdr:col>16</xdr:col>
      <xdr:colOff>457200</xdr:colOff>
      <xdr:row>44</xdr:row>
      <xdr:rowOff>171450</xdr:rowOff>
    </xdr:to>
    <xdr:graphicFrame macro="">
      <xdr:nvGraphicFramePr>
        <xdr:cNvPr id="5" name="Chart 4">
          <a:extLst>
            <a:ext uri="{FF2B5EF4-FFF2-40B4-BE49-F238E27FC236}">
              <a16:creationId xmlns:a16="http://schemas.microsoft.com/office/drawing/2014/main" id="{5B0E5345-D5AE-7F0D-B243-AE88328D7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66675</xdr:colOff>
      <xdr:row>46</xdr:row>
      <xdr:rowOff>47625</xdr:rowOff>
    </xdr:from>
    <xdr:to>
      <xdr:col>16</xdr:col>
      <xdr:colOff>466725</xdr:colOff>
      <xdr:row>61</xdr:row>
      <xdr:rowOff>76200</xdr:rowOff>
    </xdr:to>
    <xdr:graphicFrame macro="">
      <xdr:nvGraphicFramePr>
        <xdr:cNvPr id="6" name="Chart 5">
          <a:extLst>
            <a:ext uri="{FF2B5EF4-FFF2-40B4-BE49-F238E27FC236}">
              <a16:creationId xmlns:a16="http://schemas.microsoft.com/office/drawing/2014/main" id="{D6B386F3-C236-1DBA-4C36-F80FC4E8A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85725</xdr:colOff>
      <xdr:row>62</xdr:row>
      <xdr:rowOff>171450</xdr:rowOff>
    </xdr:from>
    <xdr:to>
      <xdr:col>16</xdr:col>
      <xdr:colOff>485775</xdr:colOff>
      <xdr:row>78</xdr:row>
      <xdr:rowOff>19050</xdr:rowOff>
    </xdr:to>
    <xdr:graphicFrame macro="">
      <xdr:nvGraphicFramePr>
        <xdr:cNvPr id="7" name="Chart 6">
          <a:extLst>
            <a:ext uri="{FF2B5EF4-FFF2-40B4-BE49-F238E27FC236}">
              <a16:creationId xmlns:a16="http://schemas.microsoft.com/office/drawing/2014/main" id="{CC7F9802-44F9-6694-5AA5-1025B3A440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104775</xdr:colOff>
      <xdr:row>79</xdr:row>
      <xdr:rowOff>171450</xdr:rowOff>
    </xdr:from>
    <xdr:to>
      <xdr:col>16</xdr:col>
      <xdr:colOff>561975</xdr:colOff>
      <xdr:row>95</xdr:row>
      <xdr:rowOff>19050</xdr:rowOff>
    </xdr:to>
    <xdr:graphicFrame macro="">
      <xdr:nvGraphicFramePr>
        <xdr:cNvPr id="8" name="Chart 7">
          <a:extLst>
            <a:ext uri="{FF2B5EF4-FFF2-40B4-BE49-F238E27FC236}">
              <a16:creationId xmlns:a16="http://schemas.microsoft.com/office/drawing/2014/main" id="{1EE063E7-C683-35E8-E8B2-BB82220B1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1028700</xdr:colOff>
      <xdr:row>85</xdr:row>
      <xdr:rowOff>106680</xdr:rowOff>
    </xdr:from>
    <xdr:to>
      <xdr:col>2</xdr:col>
      <xdr:colOff>3810000</xdr:colOff>
      <xdr:row>100</xdr:row>
      <xdr:rowOff>106680</xdr:rowOff>
    </xdr:to>
    <xdr:graphicFrame macro="">
      <xdr:nvGraphicFramePr>
        <xdr:cNvPr id="2" name="Chart 1">
          <a:extLst>
            <a:ext uri="{FF2B5EF4-FFF2-40B4-BE49-F238E27FC236}">
              <a16:creationId xmlns:a16="http://schemas.microsoft.com/office/drawing/2014/main" id="{9DAC338A-479B-E981-41E3-1577D13B9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85</xdr:row>
      <xdr:rowOff>95250</xdr:rowOff>
    </xdr:from>
    <xdr:to>
      <xdr:col>4</xdr:col>
      <xdr:colOff>28575</xdr:colOff>
      <xdr:row>100</xdr:row>
      <xdr:rowOff>123825</xdr:rowOff>
    </xdr:to>
    <xdr:graphicFrame macro="">
      <xdr:nvGraphicFramePr>
        <xdr:cNvPr id="3" name="Chart 2">
          <a:extLst>
            <a:ext uri="{FF2B5EF4-FFF2-40B4-BE49-F238E27FC236}">
              <a16:creationId xmlns:a16="http://schemas.microsoft.com/office/drawing/2014/main" id="{2D1624BB-4AF7-9AC5-957F-9ABDF31E3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85</xdr:row>
      <xdr:rowOff>85725</xdr:rowOff>
    </xdr:from>
    <xdr:to>
      <xdr:col>5</xdr:col>
      <xdr:colOff>38100</xdr:colOff>
      <xdr:row>100</xdr:row>
      <xdr:rowOff>114300</xdr:rowOff>
    </xdr:to>
    <xdr:graphicFrame macro="">
      <xdr:nvGraphicFramePr>
        <xdr:cNvPr id="4" name="Chart 3">
          <a:extLst>
            <a:ext uri="{FF2B5EF4-FFF2-40B4-BE49-F238E27FC236}">
              <a16:creationId xmlns:a16="http://schemas.microsoft.com/office/drawing/2014/main" id="{C2CD65D4-BDED-9A25-E4A0-D13355002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104775</xdr:colOff>
      <xdr:row>85</xdr:row>
      <xdr:rowOff>95250</xdr:rowOff>
    </xdr:from>
    <xdr:to>
      <xdr:col>6</xdr:col>
      <xdr:colOff>9525</xdr:colOff>
      <xdr:row>100</xdr:row>
      <xdr:rowOff>123825</xdr:rowOff>
    </xdr:to>
    <xdr:graphicFrame macro="">
      <xdr:nvGraphicFramePr>
        <xdr:cNvPr id="5" name="Chart 4">
          <a:extLst>
            <a:ext uri="{FF2B5EF4-FFF2-40B4-BE49-F238E27FC236}">
              <a16:creationId xmlns:a16="http://schemas.microsoft.com/office/drawing/2014/main" id="{4D34D217-BDA9-6891-E98C-484276AB4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85725</xdr:colOff>
      <xdr:row>85</xdr:row>
      <xdr:rowOff>76200</xdr:rowOff>
    </xdr:from>
    <xdr:to>
      <xdr:col>6</xdr:col>
      <xdr:colOff>3819525</xdr:colOff>
      <xdr:row>100</xdr:row>
      <xdr:rowOff>104775</xdr:rowOff>
    </xdr:to>
    <xdr:graphicFrame macro="">
      <xdr:nvGraphicFramePr>
        <xdr:cNvPr id="6" name="Chart 5">
          <a:extLst>
            <a:ext uri="{FF2B5EF4-FFF2-40B4-BE49-F238E27FC236}">
              <a16:creationId xmlns:a16="http://schemas.microsoft.com/office/drawing/2014/main" id="{25F99D87-F018-4601-BA56-E064A14D1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76200</xdr:colOff>
      <xdr:row>85</xdr:row>
      <xdr:rowOff>66675</xdr:rowOff>
    </xdr:from>
    <xdr:to>
      <xdr:col>7</xdr:col>
      <xdr:colOff>3810000</xdr:colOff>
      <xdr:row>100</xdr:row>
      <xdr:rowOff>95250</xdr:rowOff>
    </xdr:to>
    <xdr:graphicFrame macro="">
      <xdr:nvGraphicFramePr>
        <xdr:cNvPr id="7" name="Chart 6">
          <a:extLst>
            <a:ext uri="{FF2B5EF4-FFF2-40B4-BE49-F238E27FC236}">
              <a16:creationId xmlns:a16="http://schemas.microsoft.com/office/drawing/2014/main" id="{42E0200F-0DE7-48E8-9164-4DCF230F5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47625</xdr:colOff>
      <xdr:row>84</xdr:row>
      <xdr:rowOff>552449</xdr:rowOff>
    </xdr:from>
    <xdr:to>
      <xdr:col>8</xdr:col>
      <xdr:colOff>3781425</xdr:colOff>
      <xdr:row>100</xdr:row>
      <xdr:rowOff>57149</xdr:rowOff>
    </xdr:to>
    <xdr:graphicFrame macro="">
      <xdr:nvGraphicFramePr>
        <xdr:cNvPr id="8" name="Chart 7">
          <a:extLst>
            <a:ext uri="{FF2B5EF4-FFF2-40B4-BE49-F238E27FC236}">
              <a16:creationId xmlns:a16="http://schemas.microsoft.com/office/drawing/2014/main" id="{51B0C511-7AC4-43C9-BB8D-F9A43303E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85"/>
  <sheetViews>
    <sheetView tabSelected="1" zoomScale="80" zoomScaleNormal="80" workbookViewId="0"/>
  </sheetViews>
  <sheetFormatPr defaultRowHeight="14.4" x14ac:dyDescent="0.3"/>
  <cols>
    <col min="1" max="1" width="11.6640625" customWidth="1"/>
    <col min="2" max="2" width="8.44140625" customWidth="1"/>
    <col min="3" max="3" width="11.88671875" bestFit="1" customWidth="1"/>
    <col min="4" max="4" width="18.6640625" bestFit="1" customWidth="1"/>
    <col min="5" max="5" width="21.44140625" bestFit="1" customWidth="1"/>
    <col min="6" max="6" width="35.33203125" bestFit="1" customWidth="1"/>
    <col min="7" max="7" width="25.44140625" bestFit="1" customWidth="1"/>
    <col min="8" max="8" width="24.44140625" bestFit="1" customWidth="1"/>
    <col min="9" max="9" width="34.5546875" customWidth="1"/>
    <col min="10" max="15" width="24.44140625" customWidth="1"/>
    <col min="16" max="49" width="55.77734375" customWidth="1"/>
  </cols>
  <sheetData>
    <row r="1" spans="1:49" ht="42" customHeight="1" x14ac:dyDescent="0.3">
      <c r="A1" s="2" t="s">
        <v>154</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165</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row>
    <row r="2" spans="1:49" x14ac:dyDescent="0.3">
      <c r="A2">
        <v>1</v>
      </c>
      <c r="B2" t="s">
        <v>47</v>
      </c>
      <c r="C2" t="s">
        <v>48</v>
      </c>
      <c r="D2" t="s">
        <v>49</v>
      </c>
      <c r="E2" t="s">
        <v>50</v>
      </c>
      <c r="F2" t="s">
        <v>51</v>
      </c>
      <c r="G2" t="s">
        <v>52</v>
      </c>
      <c r="H2" t="s">
        <v>53</v>
      </c>
      <c r="I2" t="s">
        <v>54</v>
      </c>
      <c r="J2" t="s">
        <v>55</v>
      </c>
      <c r="K2">
        <v>4</v>
      </c>
      <c r="L2">
        <v>5</v>
      </c>
      <c r="M2">
        <v>3</v>
      </c>
      <c r="N2">
        <v>3</v>
      </c>
      <c r="O2">
        <v>1</v>
      </c>
      <c r="P2" t="s">
        <v>56</v>
      </c>
      <c r="Q2" t="s">
        <v>57</v>
      </c>
      <c r="R2" t="s">
        <v>57</v>
      </c>
      <c r="S2" t="s">
        <v>57</v>
      </c>
      <c r="T2" t="s">
        <v>58</v>
      </c>
      <c r="U2" t="s">
        <v>57</v>
      </c>
      <c r="V2" t="s">
        <v>57</v>
      </c>
      <c r="W2" t="s">
        <v>59</v>
      </c>
      <c r="X2" t="s">
        <v>57</v>
      </c>
      <c r="Y2" t="s">
        <v>57</v>
      </c>
      <c r="Z2" t="s">
        <v>58</v>
      </c>
      <c r="AA2" t="s">
        <v>57</v>
      </c>
      <c r="AB2" t="s">
        <v>58</v>
      </c>
      <c r="AC2" t="s">
        <v>57</v>
      </c>
      <c r="AD2" t="s">
        <v>57</v>
      </c>
      <c r="AE2" t="s">
        <v>57</v>
      </c>
      <c r="AF2" t="s">
        <v>57</v>
      </c>
      <c r="AG2" t="s">
        <v>57</v>
      </c>
      <c r="AH2" t="s">
        <v>57</v>
      </c>
      <c r="AI2" t="s">
        <v>57</v>
      </c>
      <c r="AJ2" t="s">
        <v>58</v>
      </c>
      <c r="AK2" t="s">
        <v>59</v>
      </c>
      <c r="AL2" t="s">
        <v>57</v>
      </c>
      <c r="AM2" t="s">
        <v>57</v>
      </c>
      <c r="AN2" t="s">
        <v>58</v>
      </c>
      <c r="AO2" t="s">
        <v>57</v>
      </c>
      <c r="AP2" t="s">
        <v>58</v>
      </c>
      <c r="AQ2" t="s">
        <v>57</v>
      </c>
      <c r="AR2" t="s">
        <v>57</v>
      </c>
      <c r="AS2">
        <v>7</v>
      </c>
      <c r="AT2">
        <v>10</v>
      </c>
      <c r="AU2">
        <v>8</v>
      </c>
      <c r="AV2">
        <v>7</v>
      </c>
      <c r="AW2">
        <v>7</v>
      </c>
    </row>
    <row r="3" spans="1:49" x14ac:dyDescent="0.3">
      <c r="A3">
        <v>2</v>
      </c>
      <c r="B3" t="s">
        <v>47</v>
      </c>
      <c r="C3" t="s">
        <v>60</v>
      </c>
      <c r="D3" t="s">
        <v>61</v>
      </c>
      <c r="E3" t="s">
        <v>62</v>
      </c>
      <c r="F3" t="s">
        <v>63</v>
      </c>
      <c r="G3" t="s">
        <v>64</v>
      </c>
      <c r="H3" t="s">
        <v>53</v>
      </c>
      <c r="I3" t="s">
        <v>65</v>
      </c>
      <c r="J3" t="s">
        <v>66</v>
      </c>
      <c r="K3">
        <v>3</v>
      </c>
      <c r="L3">
        <v>5</v>
      </c>
      <c r="M3">
        <v>4</v>
      </c>
      <c r="N3">
        <v>2</v>
      </c>
      <c r="O3">
        <v>5</v>
      </c>
      <c r="P3" t="s">
        <v>67</v>
      </c>
      <c r="Q3" t="s">
        <v>57</v>
      </c>
      <c r="R3" t="s">
        <v>57</v>
      </c>
      <c r="S3" t="s">
        <v>57</v>
      </c>
      <c r="T3" t="s">
        <v>57</v>
      </c>
      <c r="U3" t="s">
        <v>57</v>
      </c>
      <c r="V3" t="s">
        <v>57</v>
      </c>
      <c r="W3" t="s">
        <v>57</v>
      </c>
      <c r="X3" t="s">
        <v>57</v>
      </c>
      <c r="Y3" t="s">
        <v>57</v>
      </c>
      <c r="Z3" t="s">
        <v>57</v>
      </c>
      <c r="AA3" t="s">
        <v>59</v>
      </c>
      <c r="AB3" t="s">
        <v>57</v>
      </c>
      <c r="AC3" t="s">
        <v>57</v>
      </c>
      <c r="AD3" t="s">
        <v>59</v>
      </c>
      <c r="AE3" t="s">
        <v>59</v>
      </c>
      <c r="AF3" t="s">
        <v>59</v>
      </c>
      <c r="AG3" t="s">
        <v>57</v>
      </c>
      <c r="AH3" t="s">
        <v>59</v>
      </c>
      <c r="AI3" t="s">
        <v>57</v>
      </c>
      <c r="AJ3" t="s">
        <v>59</v>
      </c>
      <c r="AK3" t="s">
        <v>68</v>
      </c>
      <c r="AL3" t="s">
        <v>57</v>
      </c>
      <c r="AM3" t="s">
        <v>59</v>
      </c>
      <c r="AN3" t="s">
        <v>69</v>
      </c>
      <c r="AO3" t="s">
        <v>69</v>
      </c>
      <c r="AP3" t="s">
        <v>69</v>
      </c>
      <c r="AQ3" t="s">
        <v>69</v>
      </c>
      <c r="AR3" t="s">
        <v>69</v>
      </c>
      <c r="AS3">
        <v>8</v>
      </c>
      <c r="AT3">
        <v>10</v>
      </c>
      <c r="AU3">
        <v>10</v>
      </c>
      <c r="AV3">
        <v>9</v>
      </c>
      <c r="AW3">
        <v>10</v>
      </c>
    </row>
    <row r="4" spans="1:49" x14ac:dyDescent="0.3">
      <c r="A4">
        <v>3</v>
      </c>
      <c r="B4" t="s">
        <v>70</v>
      </c>
      <c r="C4" t="s">
        <v>48</v>
      </c>
      <c r="D4" t="s">
        <v>49</v>
      </c>
      <c r="E4" t="s">
        <v>71</v>
      </c>
      <c r="F4" t="s">
        <v>51</v>
      </c>
      <c r="G4" t="s">
        <v>72</v>
      </c>
      <c r="H4" t="s">
        <v>53</v>
      </c>
      <c r="I4" t="s">
        <v>65</v>
      </c>
      <c r="J4" t="s">
        <v>65</v>
      </c>
      <c r="K4">
        <v>5</v>
      </c>
      <c r="L4">
        <v>1</v>
      </c>
      <c r="M4">
        <v>5</v>
      </c>
      <c r="N4">
        <v>1</v>
      </c>
      <c r="O4">
        <v>3</v>
      </c>
      <c r="P4" t="s">
        <v>73</v>
      </c>
      <c r="Q4" t="s">
        <v>59</v>
      </c>
      <c r="R4" t="s">
        <v>57</v>
      </c>
      <c r="S4" t="s">
        <v>58</v>
      </c>
      <c r="T4" t="s">
        <v>58</v>
      </c>
      <c r="U4" t="s">
        <v>58</v>
      </c>
      <c r="V4" t="s">
        <v>57</v>
      </c>
      <c r="W4" t="s">
        <v>68</v>
      </c>
      <c r="X4" t="s">
        <v>69</v>
      </c>
      <c r="Y4" t="s">
        <v>59</v>
      </c>
      <c r="Z4" t="s">
        <v>57</v>
      </c>
      <c r="AA4" t="s">
        <v>68</v>
      </c>
      <c r="AB4" t="s">
        <v>69</v>
      </c>
      <c r="AC4" t="s">
        <v>59</v>
      </c>
      <c r="AD4" t="s">
        <v>57</v>
      </c>
      <c r="AE4" t="s">
        <v>58</v>
      </c>
      <c r="AF4" t="s">
        <v>57</v>
      </c>
      <c r="AG4" t="s">
        <v>68</v>
      </c>
      <c r="AH4" t="s">
        <v>69</v>
      </c>
      <c r="AI4" t="s">
        <v>59</v>
      </c>
      <c r="AJ4" t="s">
        <v>57</v>
      </c>
      <c r="AK4" t="s">
        <v>58</v>
      </c>
      <c r="AL4" t="s">
        <v>68</v>
      </c>
      <c r="AM4" t="s">
        <v>69</v>
      </c>
      <c r="AN4" t="s">
        <v>59</v>
      </c>
      <c r="AO4" t="s">
        <v>57</v>
      </c>
      <c r="AP4" t="s">
        <v>58</v>
      </c>
      <c r="AQ4" t="s">
        <v>57</v>
      </c>
      <c r="AR4" t="s">
        <v>59</v>
      </c>
      <c r="AS4">
        <v>1</v>
      </c>
      <c r="AT4">
        <v>2</v>
      </c>
      <c r="AU4">
        <v>3</v>
      </c>
      <c r="AV4">
        <v>4</v>
      </c>
      <c r="AW4">
        <v>5</v>
      </c>
    </row>
    <row r="5" spans="1:49" x14ac:dyDescent="0.3">
      <c r="A5">
        <v>4</v>
      </c>
      <c r="B5" t="s">
        <v>70</v>
      </c>
      <c r="C5" t="s">
        <v>48</v>
      </c>
      <c r="D5" t="s">
        <v>49</v>
      </c>
      <c r="E5" t="s">
        <v>74</v>
      </c>
      <c r="F5" t="s">
        <v>63</v>
      </c>
      <c r="G5" t="s">
        <v>64</v>
      </c>
      <c r="H5" t="s">
        <v>53</v>
      </c>
      <c r="I5" t="s">
        <v>65</v>
      </c>
      <c r="J5" t="s">
        <v>65</v>
      </c>
      <c r="K5">
        <v>5</v>
      </c>
      <c r="L5">
        <v>4</v>
      </c>
      <c r="M5">
        <v>3</v>
      </c>
      <c r="N5">
        <v>3</v>
      </c>
      <c r="O5">
        <v>4</v>
      </c>
      <c r="P5" t="s">
        <v>75</v>
      </c>
      <c r="Q5" t="s">
        <v>58</v>
      </c>
      <c r="R5" t="s">
        <v>57</v>
      </c>
      <c r="S5" t="s">
        <v>59</v>
      </c>
      <c r="T5" t="s">
        <v>58</v>
      </c>
      <c r="U5" t="s">
        <v>59</v>
      </c>
      <c r="V5" t="s">
        <v>57</v>
      </c>
      <c r="W5" t="s">
        <v>57</v>
      </c>
      <c r="X5" t="s">
        <v>59</v>
      </c>
      <c r="Y5" t="s">
        <v>58</v>
      </c>
      <c r="Z5" t="s">
        <v>59</v>
      </c>
      <c r="AA5" t="s">
        <v>58</v>
      </c>
      <c r="AB5" t="s">
        <v>57</v>
      </c>
      <c r="AC5" t="s">
        <v>59</v>
      </c>
      <c r="AD5" t="s">
        <v>58</v>
      </c>
      <c r="AE5" t="s">
        <v>57</v>
      </c>
      <c r="AF5" t="s">
        <v>59</v>
      </c>
      <c r="AG5" t="s">
        <v>57</v>
      </c>
      <c r="AH5" t="s">
        <v>59</v>
      </c>
      <c r="AI5" t="s">
        <v>58</v>
      </c>
      <c r="AJ5" t="s">
        <v>59</v>
      </c>
      <c r="AK5" t="s">
        <v>57</v>
      </c>
      <c r="AL5" t="s">
        <v>59</v>
      </c>
      <c r="AM5" t="s">
        <v>57</v>
      </c>
      <c r="AN5" t="s">
        <v>59</v>
      </c>
      <c r="AO5" t="s">
        <v>57</v>
      </c>
      <c r="AP5" t="s">
        <v>57</v>
      </c>
      <c r="AQ5" t="s">
        <v>57</v>
      </c>
      <c r="AR5" t="s">
        <v>57</v>
      </c>
      <c r="AS5">
        <v>10</v>
      </c>
      <c r="AT5">
        <v>9</v>
      </c>
      <c r="AU5">
        <v>8</v>
      </c>
      <c r="AV5">
        <v>7</v>
      </c>
      <c r="AW5">
        <v>9</v>
      </c>
    </row>
    <row r="6" spans="1:49" x14ac:dyDescent="0.3">
      <c r="A6">
        <v>5</v>
      </c>
      <c r="B6" t="s">
        <v>47</v>
      </c>
      <c r="C6" t="s">
        <v>60</v>
      </c>
      <c r="D6" t="s">
        <v>61</v>
      </c>
      <c r="E6" t="s">
        <v>76</v>
      </c>
      <c r="F6" t="s">
        <v>63</v>
      </c>
      <c r="G6" t="s">
        <v>72</v>
      </c>
      <c r="H6" t="s">
        <v>53</v>
      </c>
      <c r="I6" t="s">
        <v>77</v>
      </c>
      <c r="J6" t="s">
        <v>66</v>
      </c>
      <c r="K6">
        <v>2</v>
      </c>
      <c r="L6">
        <v>4</v>
      </c>
      <c r="M6">
        <v>1</v>
      </c>
      <c r="N6">
        <v>3</v>
      </c>
      <c r="O6">
        <v>1</v>
      </c>
      <c r="P6" t="s">
        <v>78</v>
      </c>
      <c r="Q6" t="s">
        <v>68</v>
      </c>
      <c r="R6" t="s">
        <v>68</v>
      </c>
      <c r="S6" t="s">
        <v>68</v>
      </c>
      <c r="T6" t="s">
        <v>68</v>
      </c>
      <c r="U6" t="s">
        <v>68</v>
      </c>
      <c r="V6" t="s">
        <v>68</v>
      </c>
      <c r="W6" t="s">
        <v>68</v>
      </c>
      <c r="X6" t="s">
        <v>68</v>
      </c>
      <c r="Y6" t="s">
        <v>68</v>
      </c>
      <c r="Z6" t="s">
        <v>68</v>
      </c>
      <c r="AA6" t="s">
        <v>57</v>
      </c>
      <c r="AB6" t="s">
        <v>59</v>
      </c>
      <c r="AC6" t="s">
        <v>59</v>
      </c>
      <c r="AD6" t="s">
        <v>59</v>
      </c>
      <c r="AE6" t="s">
        <v>59</v>
      </c>
      <c r="AF6" t="s">
        <v>59</v>
      </c>
      <c r="AG6" t="s">
        <v>57</v>
      </c>
      <c r="AH6" t="s">
        <v>57</v>
      </c>
      <c r="AI6" t="s">
        <v>57</v>
      </c>
      <c r="AJ6" t="s">
        <v>57</v>
      </c>
      <c r="AK6" t="s">
        <v>57</v>
      </c>
      <c r="AL6" t="s">
        <v>57</v>
      </c>
      <c r="AM6" t="s">
        <v>57</v>
      </c>
      <c r="AN6" t="s">
        <v>57</v>
      </c>
      <c r="AO6" t="s">
        <v>57</v>
      </c>
      <c r="AP6" t="s">
        <v>57</v>
      </c>
      <c r="AQ6" t="s">
        <v>57</v>
      </c>
      <c r="AR6" t="s">
        <v>57</v>
      </c>
      <c r="AS6">
        <v>1</v>
      </c>
      <c r="AT6">
        <v>4</v>
      </c>
      <c r="AU6">
        <v>3</v>
      </c>
      <c r="AV6">
        <v>3</v>
      </c>
      <c r="AW6">
        <v>3</v>
      </c>
    </row>
    <row r="7" spans="1:49" x14ac:dyDescent="0.3">
      <c r="A7">
        <v>6</v>
      </c>
      <c r="B7" t="s">
        <v>47</v>
      </c>
      <c r="C7" t="s">
        <v>48</v>
      </c>
      <c r="D7" t="s">
        <v>49</v>
      </c>
      <c r="E7" t="s">
        <v>79</v>
      </c>
      <c r="F7" t="s">
        <v>63</v>
      </c>
      <c r="G7" t="s">
        <v>80</v>
      </c>
      <c r="H7" t="s">
        <v>53</v>
      </c>
      <c r="I7" t="s">
        <v>65</v>
      </c>
      <c r="J7" t="s">
        <v>65</v>
      </c>
      <c r="K7">
        <v>1</v>
      </c>
      <c r="L7">
        <v>2</v>
      </c>
      <c r="M7">
        <v>2</v>
      </c>
      <c r="N7">
        <v>1</v>
      </c>
      <c r="O7">
        <v>1</v>
      </c>
      <c r="P7" t="s">
        <v>81</v>
      </c>
      <c r="Q7" t="s">
        <v>59</v>
      </c>
      <c r="R7" t="s">
        <v>57</v>
      </c>
      <c r="S7" t="s">
        <v>59</v>
      </c>
      <c r="T7" t="s">
        <v>59</v>
      </c>
      <c r="U7" t="s">
        <v>59</v>
      </c>
      <c r="V7" t="s">
        <v>57</v>
      </c>
      <c r="W7" t="s">
        <v>57</v>
      </c>
      <c r="X7" t="s">
        <v>58</v>
      </c>
      <c r="Y7" t="s">
        <v>58</v>
      </c>
      <c r="Z7" t="s">
        <v>58</v>
      </c>
      <c r="AA7" t="s">
        <v>57</v>
      </c>
      <c r="AB7" t="s">
        <v>57</v>
      </c>
      <c r="AC7" t="s">
        <v>57</v>
      </c>
      <c r="AD7" t="s">
        <v>58</v>
      </c>
      <c r="AE7" t="s">
        <v>58</v>
      </c>
      <c r="AF7" t="s">
        <v>57</v>
      </c>
      <c r="AG7" t="s">
        <v>57</v>
      </c>
      <c r="AH7" t="s">
        <v>57</v>
      </c>
      <c r="AI7" t="s">
        <v>58</v>
      </c>
      <c r="AJ7" t="s">
        <v>57</v>
      </c>
      <c r="AK7" t="s">
        <v>57</v>
      </c>
      <c r="AL7" t="s">
        <v>58</v>
      </c>
      <c r="AM7" t="s">
        <v>58</v>
      </c>
      <c r="AN7" t="s">
        <v>57</v>
      </c>
      <c r="AO7" t="s">
        <v>58</v>
      </c>
      <c r="AP7" t="s">
        <v>57</v>
      </c>
      <c r="AQ7" t="s">
        <v>57</v>
      </c>
      <c r="AR7" t="s">
        <v>58</v>
      </c>
      <c r="AS7">
        <v>9</v>
      </c>
      <c r="AT7">
        <v>1</v>
      </c>
      <c r="AU7">
        <v>9</v>
      </c>
      <c r="AV7">
        <v>7</v>
      </c>
      <c r="AW7">
        <v>8</v>
      </c>
    </row>
    <row r="8" spans="1:49" x14ac:dyDescent="0.3">
      <c r="A8">
        <v>7</v>
      </c>
      <c r="B8" t="s">
        <v>47</v>
      </c>
      <c r="C8" t="s">
        <v>48</v>
      </c>
      <c r="D8" t="s">
        <v>82</v>
      </c>
      <c r="E8" t="s">
        <v>83</v>
      </c>
      <c r="F8" t="s">
        <v>51</v>
      </c>
      <c r="G8" t="s">
        <v>52</v>
      </c>
      <c r="H8" t="s">
        <v>53</v>
      </c>
      <c r="I8" t="s">
        <v>54</v>
      </c>
      <c r="J8" t="s">
        <v>66</v>
      </c>
      <c r="K8">
        <v>4</v>
      </c>
      <c r="L8">
        <v>1</v>
      </c>
      <c r="M8">
        <v>2</v>
      </c>
      <c r="N8">
        <v>3</v>
      </c>
      <c r="O8">
        <v>1</v>
      </c>
      <c r="P8" t="s">
        <v>75</v>
      </c>
      <c r="Q8" t="s">
        <v>57</v>
      </c>
      <c r="R8" t="s">
        <v>58</v>
      </c>
      <c r="S8" t="s">
        <v>58</v>
      </c>
      <c r="T8" t="s">
        <v>57</v>
      </c>
      <c r="U8" t="s">
        <v>59</v>
      </c>
      <c r="V8" t="s">
        <v>57</v>
      </c>
      <c r="W8" t="s">
        <v>57</v>
      </c>
      <c r="X8" t="s">
        <v>58</v>
      </c>
      <c r="Y8" t="s">
        <v>58</v>
      </c>
      <c r="Z8" t="s">
        <v>57</v>
      </c>
      <c r="AA8" t="s">
        <v>59</v>
      </c>
      <c r="AB8" t="s">
        <v>58</v>
      </c>
      <c r="AC8" t="s">
        <v>58</v>
      </c>
      <c r="AD8" t="s">
        <v>57</v>
      </c>
      <c r="AE8" t="s">
        <v>59</v>
      </c>
      <c r="AF8" t="s">
        <v>58</v>
      </c>
      <c r="AG8" t="s">
        <v>57</v>
      </c>
      <c r="AH8" t="s">
        <v>57</v>
      </c>
      <c r="AI8" t="s">
        <v>58</v>
      </c>
      <c r="AJ8" t="s">
        <v>57</v>
      </c>
      <c r="AK8" t="s">
        <v>59</v>
      </c>
      <c r="AL8" t="s">
        <v>58</v>
      </c>
      <c r="AM8" t="s">
        <v>59</v>
      </c>
      <c r="AN8" t="s">
        <v>57</v>
      </c>
      <c r="AO8" t="s">
        <v>59</v>
      </c>
      <c r="AP8" t="s">
        <v>58</v>
      </c>
      <c r="AQ8" t="s">
        <v>57</v>
      </c>
      <c r="AR8" t="s">
        <v>57</v>
      </c>
      <c r="AS8">
        <v>1</v>
      </c>
      <c r="AT8">
        <v>10</v>
      </c>
      <c r="AU8">
        <v>9</v>
      </c>
      <c r="AV8">
        <v>7</v>
      </c>
      <c r="AW8">
        <v>10</v>
      </c>
    </row>
    <row r="9" spans="1:49" x14ac:dyDescent="0.3">
      <c r="A9">
        <v>8</v>
      </c>
      <c r="B9" t="s">
        <v>70</v>
      </c>
      <c r="C9" t="s">
        <v>48</v>
      </c>
      <c r="D9" t="s">
        <v>49</v>
      </c>
      <c r="E9" t="s">
        <v>84</v>
      </c>
      <c r="F9" t="s">
        <v>63</v>
      </c>
      <c r="G9" t="s">
        <v>72</v>
      </c>
      <c r="H9" t="s">
        <v>53</v>
      </c>
      <c r="I9" t="s">
        <v>65</v>
      </c>
      <c r="J9" t="s">
        <v>66</v>
      </c>
      <c r="K9">
        <v>1</v>
      </c>
      <c r="L9">
        <v>5</v>
      </c>
      <c r="M9">
        <v>1</v>
      </c>
      <c r="N9">
        <v>1</v>
      </c>
      <c r="O9">
        <v>1</v>
      </c>
      <c r="P9" t="s">
        <v>75</v>
      </c>
      <c r="Q9" t="s">
        <v>58</v>
      </c>
      <c r="R9" t="s">
        <v>57</v>
      </c>
      <c r="S9" t="s">
        <v>58</v>
      </c>
      <c r="T9" t="s">
        <v>57</v>
      </c>
      <c r="U9" t="s">
        <v>59</v>
      </c>
      <c r="V9" t="s">
        <v>57</v>
      </c>
      <c r="W9" t="s">
        <v>58</v>
      </c>
      <c r="X9" t="s">
        <v>58</v>
      </c>
      <c r="Y9" t="s">
        <v>57</v>
      </c>
      <c r="Z9" t="s">
        <v>57</v>
      </c>
      <c r="AA9" t="s">
        <v>58</v>
      </c>
      <c r="AB9" t="s">
        <v>69</v>
      </c>
      <c r="AC9" t="s">
        <v>57</v>
      </c>
      <c r="AD9" t="s">
        <v>59</v>
      </c>
      <c r="AE9" t="s">
        <v>57</v>
      </c>
      <c r="AF9" t="s">
        <v>59</v>
      </c>
      <c r="AG9" t="s">
        <v>58</v>
      </c>
      <c r="AH9" t="s">
        <v>58</v>
      </c>
      <c r="AI9" t="s">
        <v>58</v>
      </c>
      <c r="AJ9" t="s">
        <v>57</v>
      </c>
      <c r="AK9" t="s">
        <v>58</v>
      </c>
      <c r="AL9" t="s">
        <v>58</v>
      </c>
      <c r="AM9" t="s">
        <v>57</v>
      </c>
      <c r="AN9" t="s">
        <v>57</v>
      </c>
      <c r="AO9" t="s">
        <v>57</v>
      </c>
      <c r="AP9" t="s">
        <v>58</v>
      </c>
      <c r="AQ9" t="s">
        <v>58</v>
      </c>
      <c r="AR9" t="s">
        <v>58</v>
      </c>
      <c r="AS9">
        <v>7</v>
      </c>
      <c r="AT9">
        <v>6</v>
      </c>
      <c r="AU9">
        <v>10</v>
      </c>
      <c r="AV9">
        <v>8</v>
      </c>
      <c r="AW9">
        <v>8</v>
      </c>
    </row>
    <row r="10" spans="1:49" x14ac:dyDescent="0.3">
      <c r="A10">
        <v>9</v>
      </c>
      <c r="B10" t="s">
        <v>47</v>
      </c>
      <c r="C10" t="s">
        <v>48</v>
      </c>
      <c r="D10" t="s">
        <v>49</v>
      </c>
      <c r="E10" t="s">
        <v>85</v>
      </c>
      <c r="F10" t="s">
        <v>63</v>
      </c>
      <c r="G10" t="s">
        <v>64</v>
      </c>
      <c r="H10" t="s">
        <v>53</v>
      </c>
      <c r="I10" t="s">
        <v>54</v>
      </c>
      <c r="J10" t="s">
        <v>55</v>
      </c>
      <c r="K10">
        <v>4</v>
      </c>
      <c r="L10">
        <v>4</v>
      </c>
      <c r="M10">
        <v>4</v>
      </c>
      <c r="N10">
        <v>5</v>
      </c>
      <c r="O10">
        <v>4</v>
      </c>
      <c r="P10" t="s">
        <v>86</v>
      </c>
      <c r="Q10" t="s">
        <v>57</v>
      </c>
      <c r="R10" t="s">
        <v>57</v>
      </c>
      <c r="S10" t="s">
        <v>58</v>
      </c>
      <c r="T10" t="s">
        <v>58</v>
      </c>
      <c r="U10" t="s">
        <v>57</v>
      </c>
      <c r="V10" t="s">
        <v>57</v>
      </c>
      <c r="W10" t="s">
        <v>59</v>
      </c>
      <c r="X10" t="s">
        <v>57</v>
      </c>
      <c r="Y10" t="s">
        <v>57</v>
      </c>
      <c r="Z10" t="s">
        <v>58</v>
      </c>
      <c r="AA10" t="s">
        <v>57</v>
      </c>
      <c r="AB10" t="s">
        <v>57</v>
      </c>
      <c r="AC10" t="s">
        <v>57</v>
      </c>
      <c r="AD10" t="s">
        <v>57</v>
      </c>
      <c r="AE10" t="s">
        <v>57</v>
      </c>
      <c r="AF10" t="s">
        <v>57</v>
      </c>
      <c r="AG10" t="s">
        <v>57</v>
      </c>
      <c r="AH10" t="s">
        <v>58</v>
      </c>
      <c r="AI10" t="s">
        <v>57</v>
      </c>
      <c r="AJ10" t="s">
        <v>57</v>
      </c>
      <c r="AK10" t="s">
        <v>57</v>
      </c>
      <c r="AL10" t="s">
        <v>58</v>
      </c>
      <c r="AM10" t="s">
        <v>58</v>
      </c>
      <c r="AN10" t="s">
        <v>57</v>
      </c>
      <c r="AO10" t="s">
        <v>58</v>
      </c>
      <c r="AP10" t="s">
        <v>58</v>
      </c>
      <c r="AQ10" t="s">
        <v>58</v>
      </c>
      <c r="AR10" t="s">
        <v>58</v>
      </c>
      <c r="AS10">
        <v>3</v>
      </c>
      <c r="AT10">
        <v>2</v>
      </c>
      <c r="AU10">
        <v>3</v>
      </c>
      <c r="AV10">
        <v>3</v>
      </c>
      <c r="AW10">
        <v>3</v>
      </c>
    </row>
    <row r="11" spans="1:49" x14ac:dyDescent="0.3">
      <c r="A11">
        <v>10</v>
      </c>
      <c r="B11" t="s">
        <v>47</v>
      </c>
      <c r="C11" t="s">
        <v>48</v>
      </c>
      <c r="D11" t="s">
        <v>61</v>
      </c>
      <c r="E11" t="s">
        <v>87</v>
      </c>
      <c r="F11" t="s">
        <v>51</v>
      </c>
      <c r="G11" t="s">
        <v>80</v>
      </c>
      <c r="H11" t="s">
        <v>53</v>
      </c>
      <c r="I11" t="s">
        <v>54</v>
      </c>
      <c r="J11" t="s">
        <v>65</v>
      </c>
      <c r="K11">
        <v>1</v>
      </c>
      <c r="L11">
        <v>5</v>
      </c>
      <c r="M11">
        <v>1</v>
      </c>
      <c r="N11">
        <v>1</v>
      </c>
      <c r="O11">
        <v>1</v>
      </c>
      <c r="P11" t="s">
        <v>88</v>
      </c>
      <c r="Q11" t="s">
        <v>58</v>
      </c>
      <c r="R11" t="s">
        <v>58</v>
      </c>
      <c r="S11" t="s">
        <v>58</v>
      </c>
      <c r="T11" t="s">
        <v>58</v>
      </c>
      <c r="U11" t="s">
        <v>58</v>
      </c>
      <c r="V11" t="s">
        <v>58</v>
      </c>
      <c r="W11" t="s">
        <v>58</v>
      </c>
      <c r="X11" t="s">
        <v>58</v>
      </c>
      <c r="Y11" t="s">
        <v>58</v>
      </c>
      <c r="Z11" t="s">
        <v>58</v>
      </c>
      <c r="AA11" t="s">
        <v>58</v>
      </c>
      <c r="AB11" t="s">
        <v>58</v>
      </c>
      <c r="AC11" t="s">
        <v>58</v>
      </c>
      <c r="AD11" t="s">
        <v>58</v>
      </c>
      <c r="AE11" t="s">
        <v>58</v>
      </c>
      <c r="AF11" t="s">
        <v>58</v>
      </c>
      <c r="AG11" t="s">
        <v>58</v>
      </c>
      <c r="AH11" t="s">
        <v>58</v>
      </c>
      <c r="AI11" t="s">
        <v>58</v>
      </c>
      <c r="AJ11" t="s">
        <v>59</v>
      </c>
      <c r="AK11" t="s">
        <v>59</v>
      </c>
      <c r="AL11" t="s">
        <v>58</v>
      </c>
      <c r="AM11" t="s">
        <v>58</v>
      </c>
      <c r="AN11" t="s">
        <v>58</v>
      </c>
      <c r="AO11" t="s">
        <v>58</v>
      </c>
      <c r="AP11" t="s">
        <v>58</v>
      </c>
      <c r="AQ11" t="s">
        <v>58</v>
      </c>
      <c r="AR11" t="s">
        <v>58</v>
      </c>
      <c r="AS11">
        <v>10</v>
      </c>
      <c r="AT11">
        <v>1</v>
      </c>
      <c r="AU11">
        <v>4</v>
      </c>
      <c r="AV11">
        <v>10</v>
      </c>
      <c r="AW11">
        <v>10</v>
      </c>
    </row>
    <row r="12" spans="1:49" x14ac:dyDescent="0.3">
      <c r="A12">
        <v>11</v>
      </c>
      <c r="B12" t="s">
        <v>70</v>
      </c>
      <c r="C12" t="s">
        <v>60</v>
      </c>
      <c r="D12" t="s">
        <v>82</v>
      </c>
      <c r="E12" t="s">
        <v>89</v>
      </c>
      <c r="F12" t="s">
        <v>51</v>
      </c>
      <c r="G12" t="s">
        <v>72</v>
      </c>
      <c r="H12" t="s">
        <v>53</v>
      </c>
      <c r="I12" t="s">
        <v>54</v>
      </c>
      <c r="J12" t="s">
        <v>55</v>
      </c>
      <c r="K12">
        <v>1</v>
      </c>
      <c r="L12">
        <v>5</v>
      </c>
      <c r="M12">
        <v>5</v>
      </c>
      <c r="N12">
        <v>1</v>
      </c>
      <c r="O12">
        <v>4</v>
      </c>
      <c r="P12" t="s">
        <v>90</v>
      </c>
      <c r="Q12" t="s">
        <v>57</v>
      </c>
      <c r="R12" t="s">
        <v>57</v>
      </c>
      <c r="S12" t="s">
        <v>69</v>
      </c>
      <c r="T12" t="s">
        <v>57</v>
      </c>
      <c r="U12" t="s">
        <v>57</v>
      </c>
      <c r="V12" t="s">
        <v>57</v>
      </c>
      <c r="W12" t="s">
        <v>57</v>
      </c>
      <c r="X12" t="s">
        <v>57</v>
      </c>
      <c r="Y12" t="s">
        <v>57</v>
      </c>
      <c r="Z12" t="s">
        <v>57</v>
      </c>
      <c r="AA12" t="s">
        <v>57</v>
      </c>
      <c r="AB12" t="s">
        <v>59</v>
      </c>
      <c r="AC12" t="s">
        <v>57</v>
      </c>
      <c r="AD12" t="s">
        <v>57</v>
      </c>
      <c r="AE12" t="s">
        <v>59</v>
      </c>
      <c r="AF12" t="s">
        <v>59</v>
      </c>
      <c r="AG12" t="s">
        <v>57</v>
      </c>
      <c r="AH12" t="s">
        <v>57</v>
      </c>
      <c r="AI12" t="s">
        <v>57</v>
      </c>
      <c r="AJ12" t="s">
        <v>57</v>
      </c>
      <c r="AK12" t="s">
        <v>57</v>
      </c>
      <c r="AL12" t="s">
        <v>57</v>
      </c>
      <c r="AM12" t="s">
        <v>57</v>
      </c>
      <c r="AN12" t="s">
        <v>59</v>
      </c>
      <c r="AO12" t="s">
        <v>57</v>
      </c>
      <c r="AP12" t="s">
        <v>57</v>
      </c>
      <c r="AQ12" t="s">
        <v>57</v>
      </c>
      <c r="AR12" t="s">
        <v>57</v>
      </c>
      <c r="AS12">
        <v>1</v>
      </c>
      <c r="AT12">
        <v>9</v>
      </c>
      <c r="AU12">
        <v>9</v>
      </c>
      <c r="AV12">
        <v>3</v>
      </c>
      <c r="AW12">
        <v>9</v>
      </c>
    </row>
    <row r="13" spans="1:49" x14ac:dyDescent="0.3">
      <c r="A13">
        <v>12</v>
      </c>
      <c r="B13" t="s">
        <v>47</v>
      </c>
      <c r="C13" t="s">
        <v>48</v>
      </c>
      <c r="D13" t="s">
        <v>49</v>
      </c>
      <c r="E13" t="s">
        <v>91</v>
      </c>
      <c r="F13" t="s">
        <v>63</v>
      </c>
      <c r="G13" t="s">
        <v>72</v>
      </c>
      <c r="H13" t="s">
        <v>53</v>
      </c>
      <c r="I13" t="s">
        <v>54</v>
      </c>
      <c r="J13" t="s">
        <v>65</v>
      </c>
      <c r="K13">
        <v>4</v>
      </c>
      <c r="L13">
        <v>4</v>
      </c>
      <c r="M13">
        <v>2</v>
      </c>
      <c r="N13">
        <v>2</v>
      </c>
      <c r="O13">
        <v>1</v>
      </c>
      <c r="P13" t="s">
        <v>92</v>
      </c>
      <c r="Q13" t="s">
        <v>57</v>
      </c>
      <c r="R13" t="s">
        <v>57</v>
      </c>
      <c r="S13" t="s">
        <v>57</v>
      </c>
      <c r="T13" t="s">
        <v>57</v>
      </c>
      <c r="U13" t="s">
        <v>57</v>
      </c>
      <c r="V13" t="s">
        <v>57</v>
      </c>
      <c r="W13" t="s">
        <v>57</v>
      </c>
      <c r="X13" t="s">
        <v>59</v>
      </c>
      <c r="Y13" t="s">
        <v>59</v>
      </c>
      <c r="Z13" t="s">
        <v>57</v>
      </c>
      <c r="AA13" t="s">
        <v>69</v>
      </c>
      <c r="AB13" t="s">
        <v>68</v>
      </c>
      <c r="AC13" t="s">
        <v>69</v>
      </c>
      <c r="AD13" t="s">
        <v>59</v>
      </c>
      <c r="AE13" t="s">
        <v>68</v>
      </c>
      <c r="AF13" t="s">
        <v>59</v>
      </c>
      <c r="AG13" t="s">
        <v>57</v>
      </c>
      <c r="AH13" t="s">
        <v>57</v>
      </c>
      <c r="AI13" t="s">
        <v>59</v>
      </c>
      <c r="AJ13" t="s">
        <v>68</v>
      </c>
      <c r="AK13" t="s">
        <v>69</v>
      </c>
      <c r="AL13" t="s">
        <v>69</v>
      </c>
      <c r="AM13" t="s">
        <v>57</v>
      </c>
      <c r="AN13" t="s">
        <v>58</v>
      </c>
      <c r="AO13" t="s">
        <v>58</v>
      </c>
      <c r="AP13" t="s">
        <v>58</v>
      </c>
      <c r="AQ13" t="s">
        <v>58</v>
      </c>
      <c r="AR13" t="s">
        <v>58</v>
      </c>
      <c r="AS13">
        <v>4</v>
      </c>
      <c r="AT13">
        <v>4</v>
      </c>
      <c r="AU13">
        <v>2</v>
      </c>
      <c r="AV13">
        <v>3</v>
      </c>
      <c r="AW13">
        <v>4</v>
      </c>
    </row>
    <row r="14" spans="1:49" x14ac:dyDescent="0.3">
      <c r="A14">
        <v>13</v>
      </c>
      <c r="B14" t="s">
        <v>70</v>
      </c>
      <c r="C14" t="s">
        <v>48</v>
      </c>
      <c r="D14" t="s">
        <v>49</v>
      </c>
      <c r="E14" t="s">
        <v>93</v>
      </c>
      <c r="F14" t="s">
        <v>63</v>
      </c>
      <c r="G14" t="s">
        <v>80</v>
      </c>
      <c r="H14" t="s">
        <v>53</v>
      </c>
      <c r="I14" t="s">
        <v>65</v>
      </c>
      <c r="J14" t="s">
        <v>55</v>
      </c>
      <c r="K14">
        <v>5</v>
      </c>
      <c r="L14">
        <v>5</v>
      </c>
      <c r="M14">
        <v>3</v>
      </c>
      <c r="N14">
        <v>4</v>
      </c>
      <c r="O14">
        <v>3</v>
      </c>
      <c r="P14" t="s">
        <v>75</v>
      </c>
      <c r="Q14" t="s">
        <v>57</v>
      </c>
      <c r="R14" t="s">
        <v>57</v>
      </c>
      <c r="S14" t="s">
        <v>57</v>
      </c>
      <c r="T14" t="s">
        <v>57</v>
      </c>
      <c r="U14" t="s">
        <v>57</v>
      </c>
      <c r="V14" t="s">
        <v>57</v>
      </c>
      <c r="W14" t="s">
        <v>59</v>
      </c>
      <c r="X14" t="s">
        <v>57</v>
      </c>
      <c r="Y14" t="s">
        <v>59</v>
      </c>
      <c r="Z14" t="s">
        <v>57</v>
      </c>
      <c r="AA14" t="s">
        <v>59</v>
      </c>
      <c r="AB14" t="s">
        <v>57</v>
      </c>
      <c r="AC14" t="s">
        <v>59</v>
      </c>
      <c r="AD14" t="s">
        <v>57</v>
      </c>
      <c r="AE14" t="s">
        <v>59</v>
      </c>
      <c r="AF14" t="s">
        <v>57</v>
      </c>
      <c r="AG14" t="s">
        <v>59</v>
      </c>
      <c r="AH14" t="s">
        <v>57</v>
      </c>
      <c r="AI14" t="s">
        <v>59</v>
      </c>
      <c r="AJ14" t="s">
        <v>57</v>
      </c>
      <c r="AK14" t="s">
        <v>59</v>
      </c>
      <c r="AL14" t="s">
        <v>59</v>
      </c>
      <c r="AM14" t="s">
        <v>57</v>
      </c>
      <c r="AN14" t="s">
        <v>59</v>
      </c>
      <c r="AO14" t="s">
        <v>57</v>
      </c>
      <c r="AP14" t="s">
        <v>58</v>
      </c>
      <c r="AQ14" t="s">
        <v>57</v>
      </c>
      <c r="AR14" t="s">
        <v>57</v>
      </c>
      <c r="AS14">
        <v>9</v>
      </c>
      <c r="AT14">
        <v>10</v>
      </c>
      <c r="AU14">
        <v>8</v>
      </c>
      <c r="AV14">
        <v>9</v>
      </c>
      <c r="AW14">
        <v>8</v>
      </c>
    </row>
    <row r="15" spans="1:49" x14ac:dyDescent="0.3">
      <c r="A15">
        <v>14</v>
      </c>
      <c r="B15" t="s">
        <v>70</v>
      </c>
      <c r="C15" t="s">
        <v>60</v>
      </c>
      <c r="D15" t="s">
        <v>61</v>
      </c>
      <c r="E15" t="s">
        <v>94</v>
      </c>
      <c r="F15" t="s">
        <v>63</v>
      </c>
      <c r="G15" t="s">
        <v>80</v>
      </c>
      <c r="H15" t="s">
        <v>53</v>
      </c>
      <c r="I15" t="s">
        <v>65</v>
      </c>
      <c r="J15" t="s">
        <v>65</v>
      </c>
      <c r="K15">
        <v>2</v>
      </c>
      <c r="L15">
        <v>4</v>
      </c>
      <c r="M15">
        <v>2</v>
      </c>
      <c r="N15">
        <v>2</v>
      </c>
      <c r="O15">
        <v>2</v>
      </c>
      <c r="P15" t="s">
        <v>75</v>
      </c>
      <c r="Q15" t="s">
        <v>59</v>
      </c>
      <c r="R15" t="s">
        <v>59</v>
      </c>
      <c r="S15" t="s">
        <v>59</v>
      </c>
      <c r="T15" t="s">
        <v>59</v>
      </c>
      <c r="U15" t="s">
        <v>59</v>
      </c>
      <c r="V15" t="s">
        <v>59</v>
      </c>
      <c r="W15" t="s">
        <v>59</v>
      </c>
      <c r="X15" t="s">
        <v>59</v>
      </c>
      <c r="Y15" t="s">
        <v>59</v>
      </c>
      <c r="Z15" t="s">
        <v>59</v>
      </c>
      <c r="AA15" t="s">
        <v>57</v>
      </c>
      <c r="AB15" t="s">
        <v>58</v>
      </c>
      <c r="AC15" t="s">
        <v>59</v>
      </c>
      <c r="AD15" t="s">
        <v>59</v>
      </c>
      <c r="AE15" t="s">
        <v>57</v>
      </c>
      <c r="AF15" t="s">
        <v>57</v>
      </c>
      <c r="AG15" t="s">
        <v>57</v>
      </c>
      <c r="AH15" t="s">
        <v>57</v>
      </c>
      <c r="AI15" t="s">
        <v>57</v>
      </c>
      <c r="AJ15" t="s">
        <v>57</v>
      </c>
      <c r="AK15" t="s">
        <v>57</v>
      </c>
      <c r="AL15" t="s">
        <v>57</v>
      </c>
      <c r="AM15" t="s">
        <v>57</v>
      </c>
      <c r="AN15" t="s">
        <v>57</v>
      </c>
      <c r="AO15" t="s">
        <v>57</v>
      </c>
      <c r="AP15" t="s">
        <v>57</v>
      </c>
      <c r="AQ15" t="s">
        <v>57</v>
      </c>
      <c r="AR15" t="s">
        <v>57</v>
      </c>
      <c r="AS15">
        <v>5</v>
      </c>
      <c r="AT15">
        <v>8</v>
      </c>
      <c r="AU15">
        <v>5</v>
      </c>
      <c r="AV15">
        <v>5</v>
      </c>
      <c r="AW15">
        <v>5</v>
      </c>
    </row>
    <row r="16" spans="1:49" x14ac:dyDescent="0.3">
      <c r="A16">
        <v>15</v>
      </c>
      <c r="B16" t="s">
        <v>70</v>
      </c>
      <c r="C16" t="s">
        <v>95</v>
      </c>
      <c r="D16" t="s">
        <v>96</v>
      </c>
      <c r="E16" t="s">
        <v>89</v>
      </c>
      <c r="F16" t="s">
        <v>51</v>
      </c>
      <c r="G16" t="s">
        <v>72</v>
      </c>
      <c r="H16" t="s">
        <v>53</v>
      </c>
      <c r="I16" t="s">
        <v>65</v>
      </c>
      <c r="J16" t="s">
        <v>66</v>
      </c>
      <c r="K16">
        <v>2</v>
      </c>
      <c r="L16">
        <v>5</v>
      </c>
      <c r="M16">
        <v>1</v>
      </c>
      <c r="N16">
        <v>1</v>
      </c>
      <c r="O16">
        <v>1</v>
      </c>
      <c r="P16" t="s">
        <v>97</v>
      </c>
      <c r="Q16" t="s">
        <v>58</v>
      </c>
      <c r="R16" t="s">
        <v>57</v>
      </c>
      <c r="S16" t="s">
        <v>57</v>
      </c>
      <c r="T16" t="s">
        <v>57</v>
      </c>
      <c r="U16" t="s">
        <v>57</v>
      </c>
      <c r="V16" t="s">
        <v>59</v>
      </c>
      <c r="W16" t="s">
        <v>57</v>
      </c>
      <c r="X16" t="s">
        <v>57</v>
      </c>
      <c r="Y16" t="s">
        <v>57</v>
      </c>
      <c r="Z16" t="s">
        <v>57</v>
      </c>
      <c r="AA16" t="s">
        <v>59</v>
      </c>
      <c r="AB16" t="s">
        <v>57</v>
      </c>
      <c r="AC16" t="s">
        <v>57</v>
      </c>
      <c r="AD16" t="s">
        <v>57</v>
      </c>
      <c r="AE16" t="s">
        <v>57</v>
      </c>
      <c r="AF16" t="s">
        <v>57</v>
      </c>
      <c r="AG16" t="s">
        <v>59</v>
      </c>
      <c r="AH16" t="s">
        <v>69</v>
      </c>
      <c r="AI16" t="s">
        <v>69</v>
      </c>
      <c r="AJ16" t="s">
        <v>69</v>
      </c>
      <c r="AK16" t="s">
        <v>69</v>
      </c>
      <c r="AL16" t="s">
        <v>57</v>
      </c>
      <c r="AM16" t="s">
        <v>57</v>
      </c>
      <c r="AN16" t="s">
        <v>57</v>
      </c>
      <c r="AO16" t="s">
        <v>57</v>
      </c>
      <c r="AP16" t="s">
        <v>57</v>
      </c>
      <c r="AQ16" t="s">
        <v>57</v>
      </c>
      <c r="AR16" t="s">
        <v>57</v>
      </c>
      <c r="AS16">
        <v>4</v>
      </c>
      <c r="AT16">
        <v>10</v>
      </c>
      <c r="AU16">
        <v>5</v>
      </c>
      <c r="AV16">
        <v>1</v>
      </c>
      <c r="AW16">
        <v>1</v>
      </c>
    </row>
    <row r="17" spans="1:49" x14ac:dyDescent="0.3">
      <c r="A17">
        <v>16</v>
      </c>
      <c r="B17" t="s">
        <v>70</v>
      </c>
      <c r="C17" t="s">
        <v>60</v>
      </c>
      <c r="D17" t="s">
        <v>61</v>
      </c>
      <c r="E17" t="s">
        <v>98</v>
      </c>
      <c r="F17" t="s">
        <v>51</v>
      </c>
      <c r="G17" t="s">
        <v>80</v>
      </c>
      <c r="H17" t="s">
        <v>53</v>
      </c>
      <c r="I17" t="s">
        <v>54</v>
      </c>
      <c r="J17" t="s">
        <v>55</v>
      </c>
      <c r="K17">
        <v>5</v>
      </c>
      <c r="L17">
        <v>1</v>
      </c>
      <c r="M17">
        <v>4</v>
      </c>
      <c r="N17">
        <v>1</v>
      </c>
      <c r="O17">
        <v>5</v>
      </c>
      <c r="P17" t="s">
        <v>67</v>
      </c>
      <c r="Q17" t="s">
        <v>58</v>
      </c>
      <c r="R17" t="s">
        <v>58</v>
      </c>
      <c r="S17" t="s">
        <v>58</v>
      </c>
      <c r="T17" t="s">
        <v>58</v>
      </c>
      <c r="U17" t="s">
        <v>58</v>
      </c>
      <c r="V17" t="s">
        <v>58</v>
      </c>
      <c r="W17" t="s">
        <v>57</v>
      </c>
      <c r="X17" t="s">
        <v>58</v>
      </c>
      <c r="Y17" t="s">
        <v>58</v>
      </c>
      <c r="Z17" t="s">
        <v>58</v>
      </c>
      <c r="AA17" t="s">
        <v>59</v>
      </c>
      <c r="AB17" t="s">
        <v>58</v>
      </c>
      <c r="AC17" t="s">
        <v>58</v>
      </c>
      <c r="AD17" t="s">
        <v>58</v>
      </c>
      <c r="AE17" t="s">
        <v>59</v>
      </c>
      <c r="AF17" t="s">
        <v>57</v>
      </c>
      <c r="AG17" t="s">
        <v>58</v>
      </c>
      <c r="AH17" t="s">
        <v>59</v>
      </c>
      <c r="AI17" t="s">
        <v>58</v>
      </c>
      <c r="AJ17" t="s">
        <v>59</v>
      </c>
      <c r="AK17" t="s">
        <v>68</v>
      </c>
      <c r="AL17" t="s">
        <v>59</v>
      </c>
      <c r="AM17" t="s">
        <v>59</v>
      </c>
      <c r="AN17" t="s">
        <v>59</v>
      </c>
      <c r="AO17" t="s">
        <v>59</v>
      </c>
      <c r="AP17" t="s">
        <v>59</v>
      </c>
      <c r="AQ17" t="s">
        <v>59</v>
      </c>
      <c r="AR17" t="s">
        <v>59</v>
      </c>
      <c r="AS17">
        <v>10</v>
      </c>
      <c r="AT17">
        <v>4</v>
      </c>
      <c r="AU17">
        <v>10</v>
      </c>
      <c r="AV17">
        <v>4</v>
      </c>
      <c r="AW17">
        <v>10</v>
      </c>
    </row>
    <row r="18" spans="1:49" x14ac:dyDescent="0.3">
      <c r="A18">
        <v>17</v>
      </c>
      <c r="B18" t="s">
        <v>47</v>
      </c>
      <c r="C18" t="s">
        <v>48</v>
      </c>
      <c r="D18" t="s">
        <v>61</v>
      </c>
      <c r="E18" t="s">
        <v>99</v>
      </c>
      <c r="F18" t="s">
        <v>51</v>
      </c>
      <c r="G18" t="s">
        <v>80</v>
      </c>
      <c r="H18" t="s">
        <v>53</v>
      </c>
      <c r="I18" t="s">
        <v>54</v>
      </c>
      <c r="J18" t="s">
        <v>66</v>
      </c>
      <c r="K18">
        <v>4</v>
      </c>
      <c r="L18">
        <v>1</v>
      </c>
      <c r="M18">
        <v>2</v>
      </c>
      <c r="N18">
        <v>4</v>
      </c>
      <c r="O18">
        <v>3</v>
      </c>
      <c r="P18" t="s">
        <v>73</v>
      </c>
      <c r="Q18" t="s">
        <v>57</v>
      </c>
      <c r="R18" t="s">
        <v>57</v>
      </c>
      <c r="S18" t="s">
        <v>57</v>
      </c>
      <c r="T18" t="s">
        <v>59</v>
      </c>
      <c r="U18" t="s">
        <v>59</v>
      </c>
      <c r="V18" t="s">
        <v>68</v>
      </c>
      <c r="W18" t="s">
        <v>59</v>
      </c>
      <c r="X18" t="s">
        <v>59</v>
      </c>
      <c r="Y18" t="s">
        <v>57</v>
      </c>
      <c r="Z18" t="s">
        <v>57</v>
      </c>
      <c r="AA18" t="s">
        <v>59</v>
      </c>
      <c r="AB18" t="s">
        <v>57</v>
      </c>
      <c r="AC18" t="s">
        <v>59</v>
      </c>
      <c r="AD18" t="s">
        <v>69</v>
      </c>
      <c r="AE18" t="s">
        <v>69</v>
      </c>
      <c r="AF18" t="s">
        <v>59</v>
      </c>
      <c r="AG18" t="s">
        <v>69</v>
      </c>
      <c r="AH18" t="s">
        <v>59</v>
      </c>
      <c r="AI18" t="s">
        <v>59</v>
      </c>
      <c r="AJ18" t="s">
        <v>68</v>
      </c>
      <c r="AK18" t="s">
        <v>68</v>
      </c>
      <c r="AL18" t="s">
        <v>69</v>
      </c>
      <c r="AM18" t="s">
        <v>69</v>
      </c>
      <c r="AN18" t="s">
        <v>59</v>
      </c>
      <c r="AO18" t="s">
        <v>59</v>
      </c>
      <c r="AP18" t="s">
        <v>57</v>
      </c>
      <c r="AQ18" t="s">
        <v>57</v>
      </c>
      <c r="AR18" t="s">
        <v>59</v>
      </c>
      <c r="AS18">
        <v>1</v>
      </c>
      <c r="AT18">
        <v>10</v>
      </c>
      <c r="AU18">
        <v>10</v>
      </c>
      <c r="AV18">
        <v>1</v>
      </c>
      <c r="AW18">
        <v>4</v>
      </c>
    </row>
    <row r="19" spans="1:49" x14ac:dyDescent="0.3">
      <c r="A19">
        <v>18</v>
      </c>
      <c r="B19" t="s">
        <v>70</v>
      </c>
      <c r="C19" t="s">
        <v>60</v>
      </c>
      <c r="D19" t="s">
        <v>61</v>
      </c>
      <c r="E19" t="s">
        <v>100</v>
      </c>
      <c r="F19" t="s">
        <v>63</v>
      </c>
      <c r="G19" t="s">
        <v>52</v>
      </c>
      <c r="H19" t="s">
        <v>53</v>
      </c>
      <c r="I19" t="s">
        <v>54</v>
      </c>
      <c r="J19" t="s">
        <v>66</v>
      </c>
      <c r="K19">
        <v>4</v>
      </c>
      <c r="L19">
        <v>5</v>
      </c>
      <c r="M19">
        <v>1</v>
      </c>
      <c r="N19">
        <v>1</v>
      </c>
      <c r="O19">
        <v>1</v>
      </c>
      <c r="P19" t="s">
        <v>101</v>
      </c>
      <c r="Q19" t="s">
        <v>58</v>
      </c>
      <c r="R19" t="s">
        <v>58</v>
      </c>
      <c r="S19" t="s">
        <v>58</v>
      </c>
      <c r="T19" t="s">
        <v>58</v>
      </c>
      <c r="U19" t="s">
        <v>58</v>
      </c>
      <c r="V19" t="s">
        <v>58</v>
      </c>
      <c r="W19" t="s">
        <v>58</v>
      </c>
      <c r="X19" t="s">
        <v>58</v>
      </c>
      <c r="Y19" t="s">
        <v>58</v>
      </c>
      <c r="Z19" t="s">
        <v>58</v>
      </c>
      <c r="AA19" t="s">
        <v>58</v>
      </c>
      <c r="AB19" t="s">
        <v>58</v>
      </c>
      <c r="AC19" t="s">
        <v>58</v>
      </c>
      <c r="AD19" t="s">
        <v>58</v>
      </c>
      <c r="AE19" t="s">
        <v>58</v>
      </c>
      <c r="AF19" t="s">
        <v>58</v>
      </c>
      <c r="AG19" t="s">
        <v>58</v>
      </c>
      <c r="AH19" t="s">
        <v>58</v>
      </c>
      <c r="AI19" t="s">
        <v>58</v>
      </c>
      <c r="AJ19" t="s">
        <v>58</v>
      </c>
      <c r="AK19" t="s">
        <v>58</v>
      </c>
      <c r="AL19" t="s">
        <v>59</v>
      </c>
      <c r="AM19" t="s">
        <v>59</v>
      </c>
      <c r="AN19" t="s">
        <v>59</v>
      </c>
      <c r="AO19" t="s">
        <v>59</v>
      </c>
      <c r="AP19" t="s">
        <v>59</v>
      </c>
      <c r="AQ19" t="s">
        <v>59</v>
      </c>
      <c r="AR19" t="s">
        <v>59</v>
      </c>
      <c r="AS19">
        <v>10</v>
      </c>
      <c r="AT19">
        <v>10</v>
      </c>
      <c r="AU19">
        <v>9</v>
      </c>
      <c r="AV19">
        <v>8</v>
      </c>
      <c r="AW19">
        <v>7</v>
      </c>
    </row>
    <row r="20" spans="1:49" x14ac:dyDescent="0.3">
      <c r="A20">
        <v>19</v>
      </c>
      <c r="B20" t="s">
        <v>70</v>
      </c>
      <c r="C20" t="s">
        <v>48</v>
      </c>
      <c r="D20" t="s">
        <v>49</v>
      </c>
      <c r="E20" t="s">
        <v>102</v>
      </c>
      <c r="F20" t="s">
        <v>51</v>
      </c>
      <c r="G20" t="s">
        <v>72</v>
      </c>
      <c r="H20" t="s">
        <v>53</v>
      </c>
      <c r="I20" t="s">
        <v>65</v>
      </c>
      <c r="J20" t="s">
        <v>65</v>
      </c>
      <c r="K20">
        <v>4</v>
      </c>
      <c r="L20">
        <v>5</v>
      </c>
      <c r="M20">
        <v>4</v>
      </c>
      <c r="N20">
        <v>2</v>
      </c>
      <c r="O20">
        <v>2</v>
      </c>
      <c r="P20" t="s">
        <v>67</v>
      </c>
      <c r="Q20" t="s">
        <v>57</v>
      </c>
      <c r="R20" t="s">
        <v>59</v>
      </c>
      <c r="S20" t="s">
        <v>57</v>
      </c>
      <c r="T20" t="s">
        <v>59</v>
      </c>
      <c r="U20" t="s">
        <v>59</v>
      </c>
      <c r="V20" t="s">
        <v>69</v>
      </c>
      <c r="W20" t="s">
        <v>57</v>
      </c>
      <c r="X20" t="s">
        <v>59</v>
      </c>
      <c r="Y20" t="s">
        <v>57</v>
      </c>
      <c r="Z20" t="s">
        <v>59</v>
      </c>
      <c r="AA20" t="s">
        <v>57</v>
      </c>
      <c r="AB20" t="s">
        <v>57</v>
      </c>
      <c r="AC20" t="s">
        <v>58</v>
      </c>
      <c r="AD20" t="s">
        <v>69</v>
      </c>
      <c r="AE20" t="s">
        <v>57</v>
      </c>
      <c r="AF20" t="s">
        <v>59</v>
      </c>
      <c r="AG20" t="s">
        <v>57</v>
      </c>
      <c r="AH20" t="s">
        <v>58</v>
      </c>
      <c r="AI20" t="s">
        <v>57</v>
      </c>
      <c r="AJ20" t="s">
        <v>57</v>
      </c>
      <c r="AK20" t="s">
        <v>57</v>
      </c>
      <c r="AL20" t="s">
        <v>59</v>
      </c>
      <c r="AM20" t="s">
        <v>57</v>
      </c>
      <c r="AN20" t="s">
        <v>57</v>
      </c>
      <c r="AO20" t="s">
        <v>59</v>
      </c>
      <c r="AP20" t="s">
        <v>57</v>
      </c>
      <c r="AQ20" t="s">
        <v>59</v>
      </c>
      <c r="AR20" t="s">
        <v>57</v>
      </c>
      <c r="AS20">
        <v>10</v>
      </c>
      <c r="AT20">
        <v>9</v>
      </c>
      <c r="AU20">
        <v>8</v>
      </c>
      <c r="AV20">
        <v>1</v>
      </c>
      <c r="AW20">
        <v>1</v>
      </c>
    </row>
    <row r="21" spans="1:49" x14ac:dyDescent="0.3">
      <c r="A21">
        <v>20</v>
      </c>
      <c r="B21" t="s">
        <v>70</v>
      </c>
      <c r="C21" t="s">
        <v>48</v>
      </c>
      <c r="D21" t="s">
        <v>96</v>
      </c>
      <c r="E21" t="s">
        <v>93</v>
      </c>
      <c r="F21" t="s">
        <v>63</v>
      </c>
      <c r="G21" t="s">
        <v>72</v>
      </c>
      <c r="H21" t="s">
        <v>53</v>
      </c>
      <c r="I21" t="s">
        <v>54</v>
      </c>
      <c r="J21" t="s">
        <v>66</v>
      </c>
      <c r="K21">
        <v>2</v>
      </c>
      <c r="L21">
        <v>3</v>
      </c>
      <c r="M21">
        <v>3</v>
      </c>
      <c r="N21">
        <v>2</v>
      </c>
      <c r="O21">
        <v>2</v>
      </c>
      <c r="P21" t="s">
        <v>75</v>
      </c>
      <c r="Q21" t="s">
        <v>57</v>
      </c>
      <c r="R21" t="s">
        <v>59</v>
      </c>
      <c r="S21" t="s">
        <v>59</v>
      </c>
      <c r="T21" t="s">
        <v>57</v>
      </c>
      <c r="U21" t="s">
        <v>57</v>
      </c>
      <c r="V21" t="s">
        <v>59</v>
      </c>
      <c r="W21" t="s">
        <v>59</v>
      </c>
      <c r="X21" t="s">
        <v>57</v>
      </c>
      <c r="Y21" t="s">
        <v>59</v>
      </c>
      <c r="Z21" t="s">
        <v>57</v>
      </c>
      <c r="AA21" t="s">
        <v>59</v>
      </c>
      <c r="AB21" t="s">
        <v>59</v>
      </c>
      <c r="AC21" t="s">
        <v>59</v>
      </c>
      <c r="AD21" t="s">
        <v>59</v>
      </c>
      <c r="AE21" t="s">
        <v>59</v>
      </c>
      <c r="AF21" t="s">
        <v>59</v>
      </c>
      <c r="AG21" t="s">
        <v>59</v>
      </c>
      <c r="AH21" t="s">
        <v>57</v>
      </c>
      <c r="AI21" t="s">
        <v>57</v>
      </c>
      <c r="AJ21" t="s">
        <v>59</v>
      </c>
      <c r="AK21" t="s">
        <v>59</v>
      </c>
      <c r="AL21" t="s">
        <v>59</v>
      </c>
      <c r="AM21" t="s">
        <v>59</v>
      </c>
      <c r="AN21" t="s">
        <v>59</v>
      </c>
      <c r="AO21" t="s">
        <v>59</v>
      </c>
      <c r="AP21" t="s">
        <v>59</v>
      </c>
      <c r="AQ21" t="s">
        <v>59</v>
      </c>
      <c r="AR21" t="s">
        <v>59</v>
      </c>
      <c r="AS21">
        <v>4</v>
      </c>
      <c r="AT21">
        <v>6</v>
      </c>
      <c r="AU21">
        <v>6</v>
      </c>
      <c r="AV21">
        <v>4</v>
      </c>
      <c r="AW21">
        <v>4</v>
      </c>
    </row>
    <row r="22" spans="1:49" x14ac:dyDescent="0.3">
      <c r="A22">
        <v>21</v>
      </c>
      <c r="B22" t="s">
        <v>47</v>
      </c>
      <c r="C22" t="s">
        <v>48</v>
      </c>
      <c r="D22" t="s">
        <v>49</v>
      </c>
      <c r="E22" t="s">
        <v>103</v>
      </c>
      <c r="F22" t="s">
        <v>51</v>
      </c>
      <c r="G22" t="s">
        <v>72</v>
      </c>
      <c r="H22" t="s">
        <v>53</v>
      </c>
      <c r="I22" t="s">
        <v>65</v>
      </c>
      <c r="J22" t="s">
        <v>65</v>
      </c>
      <c r="K22">
        <v>5</v>
      </c>
      <c r="L22">
        <v>1</v>
      </c>
      <c r="M22">
        <v>1</v>
      </c>
      <c r="N22">
        <v>1</v>
      </c>
      <c r="O22">
        <v>1</v>
      </c>
      <c r="P22" t="s">
        <v>104</v>
      </c>
      <c r="Q22" t="s">
        <v>57</v>
      </c>
      <c r="R22" t="s">
        <v>57</v>
      </c>
      <c r="S22" t="s">
        <v>57</v>
      </c>
      <c r="T22" t="s">
        <v>57</v>
      </c>
      <c r="U22" t="s">
        <v>57</v>
      </c>
      <c r="V22" t="s">
        <v>59</v>
      </c>
      <c r="W22" t="s">
        <v>57</v>
      </c>
      <c r="X22" t="s">
        <v>57</v>
      </c>
      <c r="Y22" t="s">
        <v>57</v>
      </c>
      <c r="Z22" t="s">
        <v>57</v>
      </c>
      <c r="AA22" t="s">
        <v>59</v>
      </c>
      <c r="AB22" t="s">
        <v>59</v>
      </c>
      <c r="AC22" t="s">
        <v>59</v>
      </c>
      <c r="AD22" t="s">
        <v>59</v>
      </c>
      <c r="AE22" t="s">
        <v>59</v>
      </c>
      <c r="AF22" t="s">
        <v>59</v>
      </c>
      <c r="AG22" t="s">
        <v>59</v>
      </c>
      <c r="AH22" t="s">
        <v>59</v>
      </c>
      <c r="AI22" t="s">
        <v>59</v>
      </c>
      <c r="AJ22" t="s">
        <v>59</v>
      </c>
      <c r="AK22" t="s">
        <v>59</v>
      </c>
      <c r="AL22" t="s">
        <v>57</v>
      </c>
      <c r="AM22" t="s">
        <v>57</v>
      </c>
      <c r="AN22" t="s">
        <v>57</v>
      </c>
      <c r="AO22" t="s">
        <v>57</v>
      </c>
      <c r="AP22" t="s">
        <v>57</v>
      </c>
      <c r="AQ22" t="s">
        <v>59</v>
      </c>
      <c r="AR22" t="s">
        <v>69</v>
      </c>
      <c r="AS22">
        <v>10</v>
      </c>
      <c r="AT22">
        <v>1</v>
      </c>
      <c r="AU22">
        <v>1</v>
      </c>
      <c r="AV22">
        <v>1</v>
      </c>
      <c r="AW22">
        <v>10</v>
      </c>
    </row>
    <row r="23" spans="1:49" x14ac:dyDescent="0.3">
      <c r="A23">
        <v>22</v>
      </c>
      <c r="B23" t="s">
        <v>70</v>
      </c>
      <c r="C23" t="s">
        <v>48</v>
      </c>
      <c r="D23" t="s">
        <v>49</v>
      </c>
      <c r="E23" t="s">
        <v>105</v>
      </c>
      <c r="F23" t="s">
        <v>63</v>
      </c>
      <c r="G23" t="s">
        <v>80</v>
      </c>
      <c r="H23" t="s">
        <v>53</v>
      </c>
      <c r="I23" t="s">
        <v>54</v>
      </c>
      <c r="J23" t="s">
        <v>65</v>
      </c>
      <c r="K23">
        <v>2</v>
      </c>
      <c r="L23">
        <v>3</v>
      </c>
      <c r="M23">
        <v>3</v>
      </c>
      <c r="N23">
        <v>1</v>
      </c>
      <c r="O23">
        <v>4</v>
      </c>
      <c r="P23" t="s">
        <v>106</v>
      </c>
      <c r="Q23" t="s">
        <v>59</v>
      </c>
      <c r="R23" t="s">
        <v>57</v>
      </c>
      <c r="S23" t="s">
        <v>58</v>
      </c>
      <c r="T23" t="s">
        <v>58</v>
      </c>
      <c r="U23" t="s">
        <v>58</v>
      </c>
      <c r="V23" t="s">
        <v>58</v>
      </c>
      <c r="W23" t="s">
        <v>57</v>
      </c>
      <c r="X23" t="s">
        <v>57</v>
      </c>
      <c r="Y23" t="s">
        <v>57</v>
      </c>
      <c r="Z23" t="s">
        <v>58</v>
      </c>
      <c r="AA23" t="s">
        <v>58</v>
      </c>
      <c r="AB23" t="s">
        <v>58</v>
      </c>
      <c r="AC23" t="s">
        <v>57</v>
      </c>
      <c r="AD23" t="s">
        <v>57</v>
      </c>
      <c r="AE23" t="s">
        <v>57</v>
      </c>
      <c r="AF23" t="s">
        <v>57</v>
      </c>
      <c r="AG23" t="s">
        <v>57</v>
      </c>
      <c r="AH23" t="s">
        <v>59</v>
      </c>
      <c r="AI23" t="s">
        <v>57</v>
      </c>
      <c r="AJ23" t="s">
        <v>69</v>
      </c>
      <c r="AK23" t="s">
        <v>69</v>
      </c>
      <c r="AL23" t="s">
        <v>57</v>
      </c>
      <c r="AM23" t="s">
        <v>59</v>
      </c>
      <c r="AN23" t="s">
        <v>57</v>
      </c>
      <c r="AO23" t="s">
        <v>57</v>
      </c>
      <c r="AP23" t="s">
        <v>58</v>
      </c>
      <c r="AQ23" t="s">
        <v>57</v>
      </c>
      <c r="AR23" t="s">
        <v>58</v>
      </c>
      <c r="AS23">
        <v>4</v>
      </c>
      <c r="AT23">
        <v>2</v>
      </c>
      <c r="AU23">
        <v>2</v>
      </c>
      <c r="AV23">
        <v>3</v>
      </c>
      <c r="AW23">
        <v>4</v>
      </c>
    </row>
    <row r="24" spans="1:49" x14ac:dyDescent="0.3">
      <c r="A24">
        <v>23</v>
      </c>
      <c r="B24" t="s">
        <v>47</v>
      </c>
      <c r="C24" t="s">
        <v>48</v>
      </c>
      <c r="D24" t="s">
        <v>49</v>
      </c>
      <c r="E24" t="s">
        <v>107</v>
      </c>
      <c r="F24" t="s">
        <v>63</v>
      </c>
      <c r="G24" t="s">
        <v>52</v>
      </c>
      <c r="H24" t="s">
        <v>53</v>
      </c>
      <c r="I24" t="s">
        <v>54</v>
      </c>
      <c r="J24" t="s">
        <v>65</v>
      </c>
      <c r="K24">
        <v>1</v>
      </c>
      <c r="L24">
        <v>5</v>
      </c>
      <c r="M24">
        <v>1</v>
      </c>
      <c r="N24">
        <v>3</v>
      </c>
      <c r="O24">
        <v>4</v>
      </c>
      <c r="P24" t="s">
        <v>108</v>
      </c>
      <c r="Q24" t="s">
        <v>58</v>
      </c>
      <c r="R24" t="s">
        <v>58</v>
      </c>
      <c r="S24" t="s">
        <v>58</v>
      </c>
      <c r="T24" t="s">
        <v>58</v>
      </c>
      <c r="U24" t="s">
        <v>58</v>
      </c>
      <c r="V24" t="s">
        <v>58</v>
      </c>
      <c r="W24" t="s">
        <v>58</v>
      </c>
      <c r="X24" t="s">
        <v>58</v>
      </c>
      <c r="Y24" t="s">
        <v>58</v>
      </c>
      <c r="Z24" t="s">
        <v>57</v>
      </c>
      <c r="AA24" t="s">
        <v>58</v>
      </c>
      <c r="AB24" t="s">
        <v>57</v>
      </c>
      <c r="AC24" t="s">
        <v>57</v>
      </c>
      <c r="AD24" t="s">
        <v>59</v>
      </c>
      <c r="AE24" t="s">
        <v>59</v>
      </c>
      <c r="AF24" t="s">
        <v>57</v>
      </c>
      <c r="AG24" t="s">
        <v>58</v>
      </c>
      <c r="AH24" t="s">
        <v>58</v>
      </c>
      <c r="AI24" t="s">
        <v>57</v>
      </c>
      <c r="AJ24" t="s">
        <v>69</v>
      </c>
      <c r="AK24" t="s">
        <v>57</v>
      </c>
      <c r="AL24" t="s">
        <v>59</v>
      </c>
      <c r="AM24" t="s">
        <v>59</v>
      </c>
      <c r="AN24" t="s">
        <v>59</v>
      </c>
      <c r="AO24" t="s">
        <v>69</v>
      </c>
      <c r="AP24" t="s">
        <v>68</v>
      </c>
      <c r="AQ24" t="s">
        <v>69</v>
      </c>
      <c r="AR24" t="s">
        <v>68</v>
      </c>
      <c r="AS24">
        <v>5</v>
      </c>
      <c r="AT24">
        <v>10</v>
      </c>
      <c r="AU24">
        <v>5</v>
      </c>
      <c r="AV24">
        <v>8</v>
      </c>
      <c r="AW24">
        <v>9</v>
      </c>
    </row>
    <row r="25" spans="1:49" x14ac:dyDescent="0.3">
      <c r="A25">
        <v>24</v>
      </c>
      <c r="B25" t="s">
        <v>47</v>
      </c>
      <c r="C25" t="s">
        <v>60</v>
      </c>
      <c r="D25" t="s">
        <v>61</v>
      </c>
      <c r="E25" t="s">
        <v>109</v>
      </c>
      <c r="F25" t="s">
        <v>51</v>
      </c>
      <c r="G25" t="s">
        <v>64</v>
      </c>
      <c r="H25" t="s">
        <v>53</v>
      </c>
      <c r="I25" t="s">
        <v>65</v>
      </c>
      <c r="J25" t="s">
        <v>55</v>
      </c>
      <c r="K25">
        <v>3</v>
      </c>
      <c r="L25">
        <v>5</v>
      </c>
      <c r="M25">
        <v>1</v>
      </c>
      <c r="N25">
        <v>2</v>
      </c>
      <c r="O25">
        <v>4</v>
      </c>
      <c r="P25" t="s">
        <v>110</v>
      </c>
      <c r="Q25" t="s">
        <v>57</v>
      </c>
      <c r="R25" t="s">
        <v>58</v>
      </c>
      <c r="S25" t="s">
        <v>58</v>
      </c>
      <c r="T25" t="s">
        <v>57</v>
      </c>
      <c r="U25" t="s">
        <v>58</v>
      </c>
      <c r="V25" t="s">
        <v>59</v>
      </c>
      <c r="W25" t="s">
        <v>57</v>
      </c>
      <c r="X25" t="s">
        <v>57</v>
      </c>
      <c r="Y25" t="s">
        <v>59</v>
      </c>
      <c r="Z25" t="s">
        <v>57</v>
      </c>
      <c r="AA25" t="s">
        <v>59</v>
      </c>
      <c r="AB25" t="s">
        <v>57</v>
      </c>
      <c r="AC25" t="s">
        <v>59</v>
      </c>
      <c r="AD25" t="s">
        <v>57</v>
      </c>
      <c r="AE25" t="s">
        <v>69</v>
      </c>
      <c r="AF25" t="s">
        <v>59</v>
      </c>
      <c r="AG25" t="s">
        <v>59</v>
      </c>
      <c r="AH25" t="s">
        <v>59</v>
      </c>
      <c r="AI25" t="s">
        <v>57</v>
      </c>
      <c r="AJ25" t="s">
        <v>68</v>
      </c>
      <c r="AK25" t="s">
        <v>59</v>
      </c>
      <c r="AL25" t="s">
        <v>59</v>
      </c>
      <c r="AM25" t="s">
        <v>59</v>
      </c>
      <c r="AN25" t="s">
        <v>57</v>
      </c>
      <c r="AO25" t="s">
        <v>58</v>
      </c>
      <c r="AP25" t="s">
        <v>58</v>
      </c>
      <c r="AQ25" t="s">
        <v>69</v>
      </c>
      <c r="AR25" t="s">
        <v>57</v>
      </c>
      <c r="AS25">
        <v>7</v>
      </c>
      <c r="AT25">
        <v>10</v>
      </c>
      <c r="AU25">
        <v>7</v>
      </c>
      <c r="AV25">
        <v>6</v>
      </c>
      <c r="AW25">
        <v>9</v>
      </c>
    </row>
    <row r="26" spans="1:49" x14ac:dyDescent="0.3">
      <c r="A26">
        <v>25</v>
      </c>
      <c r="B26" t="s">
        <v>70</v>
      </c>
      <c r="C26" t="s">
        <v>48</v>
      </c>
      <c r="D26" t="s">
        <v>49</v>
      </c>
      <c r="E26" t="s">
        <v>111</v>
      </c>
      <c r="F26" t="s">
        <v>63</v>
      </c>
      <c r="G26" t="s">
        <v>72</v>
      </c>
      <c r="H26" t="s">
        <v>53</v>
      </c>
      <c r="I26" t="s">
        <v>65</v>
      </c>
      <c r="J26" t="s">
        <v>55</v>
      </c>
      <c r="K26">
        <v>1</v>
      </c>
      <c r="L26">
        <v>5</v>
      </c>
      <c r="M26">
        <v>1</v>
      </c>
      <c r="N26">
        <v>1</v>
      </c>
      <c r="O26">
        <v>1</v>
      </c>
      <c r="P26" t="s">
        <v>75</v>
      </c>
      <c r="Q26" t="s">
        <v>57</v>
      </c>
      <c r="R26" t="s">
        <v>57</v>
      </c>
      <c r="S26" t="s">
        <v>57</v>
      </c>
      <c r="T26" t="s">
        <v>57</v>
      </c>
      <c r="U26" t="s">
        <v>59</v>
      </c>
      <c r="V26" t="s">
        <v>59</v>
      </c>
      <c r="W26" t="s">
        <v>59</v>
      </c>
      <c r="X26" t="s">
        <v>59</v>
      </c>
      <c r="Y26" t="s">
        <v>59</v>
      </c>
      <c r="Z26" t="s">
        <v>59</v>
      </c>
      <c r="AA26" t="s">
        <v>69</v>
      </c>
      <c r="AB26" t="s">
        <v>69</v>
      </c>
      <c r="AC26" t="s">
        <v>69</v>
      </c>
      <c r="AD26" t="s">
        <v>59</v>
      </c>
      <c r="AE26" t="s">
        <v>59</v>
      </c>
      <c r="AF26" t="s">
        <v>59</v>
      </c>
      <c r="AG26" t="s">
        <v>57</v>
      </c>
      <c r="AH26" t="s">
        <v>57</v>
      </c>
      <c r="AI26" t="s">
        <v>69</v>
      </c>
      <c r="AJ26" t="s">
        <v>69</v>
      </c>
      <c r="AK26" t="s">
        <v>69</v>
      </c>
      <c r="AL26" t="s">
        <v>69</v>
      </c>
      <c r="AM26" t="s">
        <v>69</v>
      </c>
      <c r="AN26" t="s">
        <v>69</v>
      </c>
      <c r="AO26" t="s">
        <v>69</v>
      </c>
      <c r="AP26" t="s">
        <v>69</v>
      </c>
      <c r="AQ26" t="s">
        <v>69</v>
      </c>
      <c r="AR26" t="s">
        <v>69</v>
      </c>
      <c r="AS26">
        <v>4</v>
      </c>
      <c r="AT26">
        <v>5</v>
      </c>
      <c r="AU26">
        <v>3</v>
      </c>
      <c r="AV26">
        <v>2</v>
      </c>
      <c r="AW26">
        <v>1</v>
      </c>
    </row>
    <row r="27" spans="1:49" x14ac:dyDescent="0.3">
      <c r="A27">
        <v>26</v>
      </c>
      <c r="B27" t="s">
        <v>70</v>
      </c>
      <c r="C27" t="s">
        <v>48</v>
      </c>
      <c r="D27" t="s">
        <v>61</v>
      </c>
      <c r="E27" t="s">
        <v>112</v>
      </c>
      <c r="F27" t="s">
        <v>63</v>
      </c>
      <c r="G27" t="s">
        <v>72</v>
      </c>
      <c r="H27" t="s">
        <v>53</v>
      </c>
      <c r="I27" t="s">
        <v>65</v>
      </c>
      <c r="J27" t="s">
        <v>55</v>
      </c>
      <c r="K27">
        <v>1</v>
      </c>
      <c r="L27">
        <v>3</v>
      </c>
      <c r="M27">
        <v>5</v>
      </c>
      <c r="N27">
        <v>4</v>
      </c>
      <c r="O27">
        <v>1</v>
      </c>
      <c r="P27" t="s">
        <v>113</v>
      </c>
      <c r="Q27" t="s">
        <v>57</v>
      </c>
      <c r="R27" t="s">
        <v>59</v>
      </c>
      <c r="S27" t="s">
        <v>59</v>
      </c>
      <c r="T27" t="s">
        <v>69</v>
      </c>
      <c r="U27" t="s">
        <v>59</v>
      </c>
      <c r="V27" t="s">
        <v>59</v>
      </c>
      <c r="W27" t="s">
        <v>57</v>
      </c>
      <c r="X27" t="s">
        <v>57</v>
      </c>
      <c r="Y27" t="s">
        <v>57</v>
      </c>
      <c r="Z27" t="s">
        <v>58</v>
      </c>
      <c r="AA27" t="s">
        <v>59</v>
      </c>
      <c r="AB27" t="s">
        <v>57</v>
      </c>
      <c r="AC27" t="s">
        <v>57</v>
      </c>
      <c r="AD27" t="s">
        <v>57</v>
      </c>
      <c r="AE27" t="s">
        <v>59</v>
      </c>
      <c r="AF27" t="s">
        <v>59</v>
      </c>
      <c r="AG27" t="s">
        <v>57</v>
      </c>
      <c r="AH27" t="s">
        <v>57</v>
      </c>
      <c r="AI27" t="s">
        <v>57</v>
      </c>
      <c r="AJ27" t="s">
        <v>57</v>
      </c>
      <c r="AK27" t="s">
        <v>57</v>
      </c>
      <c r="AL27" t="s">
        <v>59</v>
      </c>
      <c r="AM27" t="s">
        <v>59</v>
      </c>
      <c r="AN27" t="s">
        <v>59</v>
      </c>
      <c r="AO27" t="s">
        <v>59</v>
      </c>
      <c r="AP27" t="s">
        <v>59</v>
      </c>
      <c r="AQ27" t="s">
        <v>59</v>
      </c>
      <c r="AR27" t="s">
        <v>57</v>
      </c>
      <c r="AS27">
        <v>10</v>
      </c>
      <c r="AT27">
        <v>9</v>
      </c>
      <c r="AU27">
        <v>10</v>
      </c>
      <c r="AV27">
        <v>9</v>
      </c>
      <c r="AW27">
        <v>5</v>
      </c>
    </row>
    <row r="28" spans="1:49" x14ac:dyDescent="0.3">
      <c r="A28">
        <v>27</v>
      </c>
      <c r="B28" t="s">
        <v>47</v>
      </c>
      <c r="C28" t="s">
        <v>48</v>
      </c>
      <c r="D28" t="s">
        <v>49</v>
      </c>
      <c r="E28" t="s">
        <v>114</v>
      </c>
      <c r="F28" t="s">
        <v>115</v>
      </c>
      <c r="G28" t="s">
        <v>52</v>
      </c>
      <c r="H28" t="s">
        <v>53</v>
      </c>
      <c r="I28" t="s">
        <v>54</v>
      </c>
      <c r="J28" t="s">
        <v>65</v>
      </c>
      <c r="K28">
        <v>1</v>
      </c>
      <c r="L28">
        <v>5</v>
      </c>
      <c r="M28">
        <v>1</v>
      </c>
      <c r="N28">
        <v>1</v>
      </c>
      <c r="O28">
        <v>5</v>
      </c>
      <c r="P28" t="s">
        <v>116</v>
      </c>
      <c r="Q28" t="s">
        <v>58</v>
      </c>
      <c r="R28" t="s">
        <v>58</v>
      </c>
      <c r="S28" t="s">
        <v>58</v>
      </c>
      <c r="T28" t="s">
        <v>58</v>
      </c>
      <c r="U28" t="s">
        <v>58</v>
      </c>
      <c r="V28" t="s">
        <v>58</v>
      </c>
      <c r="W28" t="s">
        <v>58</v>
      </c>
      <c r="X28" t="s">
        <v>58</v>
      </c>
      <c r="Y28" t="s">
        <v>58</v>
      </c>
      <c r="Z28" t="s">
        <v>58</v>
      </c>
      <c r="AA28" t="s">
        <v>57</v>
      </c>
      <c r="AB28" t="s">
        <v>57</v>
      </c>
      <c r="AC28" t="s">
        <v>57</v>
      </c>
      <c r="AD28" t="s">
        <v>57</v>
      </c>
      <c r="AE28" t="s">
        <v>57</v>
      </c>
      <c r="AF28" t="s">
        <v>57</v>
      </c>
      <c r="AG28" t="s">
        <v>58</v>
      </c>
      <c r="AH28" t="s">
        <v>58</v>
      </c>
      <c r="AI28" t="s">
        <v>58</v>
      </c>
      <c r="AJ28" t="s">
        <v>58</v>
      </c>
      <c r="AK28" t="s">
        <v>58</v>
      </c>
      <c r="AL28" t="s">
        <v>58</v>
      </c>
      <c r="AM28" t="s">
        <v>58</v>
      </c>
      <c r="AN28" t="s">
        <v>58</v>
      </c>
      <c r="AO28" t="s">
        <v>58</v>
      </c>
      <c r="AP28" t="s">
        <v>58</v>
      </c>
      <c r="AQ28" t="s">
        <v>58</v>
      </c>
      <c r="AR28" t="s">
        <v>58</v>
      </c>
      <c r="AS28">
        <v>1</v>
      </c>
      <c r="AT28">
        <v>10</v>
      </c>
      <c r="AU28">
        <v>1</v>
      </c>
      <c r="AV28">
        <v>1</v>
      </c>
      <c r="AW28">
        <v>1</v>
      </c>
    </row>
    <row r="29" spans="1:49" x14ac:dyDescent="0.3">
      <c r="A29">
        <v>28</v>
      </c>
      <c r="B29" t="s">
        <v>70</v>
      </c>
      <c r="C29" t="s">
        <v>48</v>
      </c>
      <c r="D29" t="s">
        <v>61</v>
      </c>
      <c r="E29" t="s">
        <v>100</v>
      </c>
      <c r="F29" t="s">
        <v>51</v>
      </c>
      <c r="G29" t="s">
        <v>64</v>
      </c>
      <c r="H29" t="s">
        <v>53</v>
      </c>
      <c r="I29" t="s">
        <v>54</v>
      </c>
      <c r="J29" t="s">
        <v>65</v>
      </c>
      <c r="K29">
        <v>5</v>
      </c>
      <c r="L29">
        <v>3</v>
      </c>
      <c r="M29">
        <v>5</v>
      </c>
      <c r="N29">
        <v>1</v>
      </c>
      <c r="O29">
        <v>1</v>
      </c>
      <c r="P29" t="s">
        <v>75</v>
      </c>
      <c r="Q29" t="s">
        <v>57</v>
      </c>
      <c r="R29" t="s">
        <v>57</v>
      </c>
      <c r="S29" t="s">
        <v>57</v>
      </c>
      <c r="T29" t="s">
        <v>57</v>
      </c>
      <c r="U29" t="s">
        <v>57</v>
      </c>
      <c r="V29" t="s">
        <v>58</v>
      </c>
      <c r="W29" t="s">
        <v>57</v>
      </c>
      <c r="X29" t="s">
        <v>57</v>
      </c>
      <c r="Y29" t="s">
        <v>57</v>
      </c>
      <c r="Z29" t="s">
        <v>59</v>
      </c>
      <c r="AA29" t="s">
        <v>57</v>
      </c>
      <c r="AB29" t="s">
        <v>57</v>
      </c>
      <c r="AC29" t="s">
        <v>57</v>
      </c>
      <c r="AD29" t="s">
        <v>57</v>
      </c>
      <c r="AE29" t="s">
        <v>59</v>
      </c>
      <c r="AF29" t="s">
        <v>58</v>
      </c>
      <c r="AG29" t="s">
        <v>59</v>
      </c>
      <c r="AH29" t="s">
        <v>69</v>
      </c>
      <c r="AI29" t="s">
        <v>57</v>
      </c>
      <c r="AJ29" t="s">
        <v>69</v>
      </c>
      <c r="AK29" t="s">
        <v>69</v>
      </c>
      <c r="AL29" t="s">
        <v>57</v>
      </c>
      <c r="AM29" t="s">
        <v>57</v>
      </c>
      <c r="AN29" t="s">
        <v>69</v>
      </c>
      <c r="AO29" t="s">
        <v>58</v>
      </c>
      <c r="AP29" t="s">
        <v>57</v>
      </c>
      <c r="AQ29" t="s">
        <v>59</v>
      </c>
      <c r="AR29" t="s">
        <v>57</v>
      </c>
      <c r="AS29">
        <v>10</v>
      </c>
      <c r="AT29">
        <v>8</v>
      </c>
      <c r="AU29">
        <v>10</v>
      </c>
      <c r="AV29">
        <v>7</v>
      </c>
      <c r="AW29">
        <v>6</v>
      </c>
    </row>
    <row r="30" spans="1:49" x14ac:dyDescent="0.3">
      <c r="A30">
        <v>29</v>
      </c>
      <c r="B30" t="s">
        <v>47</v>
      </c>
      <c r="C30" t="s">
        <v>60</v>
      </c>
      <c r="D30" t="s">
        <v>49</v>
      </c>
      <c r="E30" t="s">
        <v>117</v>
      </c>
      <c r="F30" t="s">
        <v>51</v>
      </c>
      <c r="G30" t="s">
        <v>72</v>
      </c>
      <c r="H30" t="s">
        <v>53</v>
      </c>
      <c r="I30" t="s">
        <v>65</v>
      </c>
      <c r="J30" t="s">
        <v>66</v>
      </c>
      <c r="K30">
        <v>1</v>
      </c>
      <c r="L30">
        <v>2</v>
      </c>
      <c r="M30">
        <v>2</v>
      </c>
      <c r="N30">
        <v>2</v>
      </c>
      <c r="O30">
        <v>2</v>
      </c>
      <c r="P30" t="s">
        <v>118</v>
      </c>
      <c r="Q30" t="s">
        <v>57</v>
      </c>
      <c r="R30" t="s">
        <v>59</v>
      </c>
      <c r="S30" t="s">
        <v>57</v>
      </c>
      <c r="T30" t="s">
        <v>57</v>
      </c>
      <c r="U30" t="s">
        <v>58</v>
      </c>
      <c r="V30" t="s">
        <v>58</v>
      </c>
      <c r="W30" t="s">
        <v>57</v>
      </c>
      <c r="X30" t="s">
        <v>57</v>
      </c>
      <c r="Y30" t="s">
        <v>57</v>
      </c>
      <c r="Z30" t="s">
        <v>58</v>
      </c>
      <c r="AA30" t="s">
        <v>59</v>
      </c>
      <c r="AB30" t="s">
        <v>57</v>
      </c>
      <c r="AC30" t="s">
        <v>57</v>
      </c>
      <c r="AD30" t="s">
        <v>59</v>
      </c>
      <c r="AE30" t="s">
        <v>57</v>
      </c>
      <c r="AF30" t="s">
        <v>57</v>
      </c>
      <c r="AG30" t="s">
        <v>58</v>
      </c>
      <c r="AH30" t="s">
        <v>58</v>
      </c>
      <c r="AI30" t="s">
        <v>58</v>
      </c>
      <c r="AJ30" t="s">
        <v>57</v>
      </c>
      <c r="AK30" t="s">
        <v>57</v>
      </c>
      <c r="AL30" t="s">
        <v>59</v>
      </c>
      <c r="AM30" t="s">
        <v>57</v>
      </c>
      <c r="AN30" t="s">
        <v>57</v>
      </c>
      <c r="AO30" t="s">
        <v>57</v>
      </c>
      <c r="AP30" t="s">
        <v>57</v>
      </c>
      <c r="AQ30" t="s">
        <v>59</v>
      </c>
      <c r="AR30" t="s">
        <v>57</v>
      </c>
      <c r="AS30">
        <v>1</v>
      </c>
      <c r="AT30">
        <v>2</v>
      </c>
      <c r="AU30">
        <v>2</v>
      </c>
      <c r="AV30">
        <v>2</v>
      </c>
      <c r="AW30">
        <v>2</v>
      </c>
    </row>
    <row r="31" spans="1:49" x14ac:dyDescent="0.3">
      <c r="A31">
        <v>30</v>
      </c>
      <c r="B31" t="s">
        <v>70</v>
      </c>
      <c r="C31" t="s">
        <v>60</v>
      </c>
      <c r="D31" t="s">
        <v>61</v>
      </c>
      <c r="E31" t="s">
        <v>50</v>
      </c>
      <c r="F31" t="s">
        <v>115</v>
      </c>
      <c r="G31" t="s">
        <v>80</v>
      </c>
      <c r="H31" t="s">
        <v>53</v>
      </c>
      <c r="I31" t="s">
        <v>54</v>
      </c>
      <c r="J31" t="s">
        <v>77</v>
      </c>
      <c r="K31">
        <v>1</v>
      </c>
      <c r="L31">
        <v>5</v>
      </c>
      <c r="M31">
        <v>1</v>
      </c>
      <c r="N31">
        <v>3</v>
      </c>
      <c r="O31">
        <v>1</v>
      </c>
      <c r="P31" t="s">
        <v>75</v>
      </c>
      <c r="Q31" t="s">
        <v>57</v>
      </c>
      <c r="R31" t="s">
        <v>57</v>
      </c>
      <c r="S31" t="s">
        <v>57</v>
      </c>
      <c r="T31" t="s">
        <v>57</v>
      </c>
      <c r="U31" t="s">
        <v>57</v>
      </c>
      <c r="V31" t="s">
        <v>59</v>
      </c>
      <c r="W31" t="s">
        <v>57</v>
      </c>
      <c r="X31" t="s">
        <v>57</v>
      </c>
      <c r="Y31" t="s">
        <v>57</v>
      </c>
      <c r="Z31" t="s">
        <v>59</v>
      </c>
      <c r="AA31" t="s">
        <v>59</v>
      </c>
      <c r="AB31" t="s">
        <v>69</v>
      </c>
      <c r="AC31" t="s">
        <v>59</v>
      </c>
      <c r="AD31" t="s">
        <v>57</v>
      </c>
      <c r="AE31" t="s">
        <v>59</v>
      </c>
      <c r="AF31" t="s">
        <v>57</v>
      </c>
      <c r="AG31" t="s">
        <v>59</v>
      </c>
      <c r="AH31" t="s">
        <v>59</v>
      </c>
      <c r="AI31" t="s">
        <v>57</v>
      </c>
      <c r="AJ31" t="s">
        <v>68</v>
      </c>
      <c r="AK31" t="s">
        <v>69</v>
      </c>
      <c r="AL31" t="s">
        <v>57</v>
      </c>
      <c r="AM31" t="s">
        <v>59</v>
      </c>
      <c r="AN31" t="s">
        <v>59</v>
      </c>
      <c r="AO31" t="s">
        <v>59</v>
      </c>
      <c r="AP31" t="s">
        <v>57</v>
      </c>
      <c r="AQ31" t="s">
        <v>59</v>
      </c>
      <c r="AR31" t="s">
        <v>59</v>
      </c>
      <c r="AS31">
        <v>8</v>
      </c>
      <c r="AT31">
        <v>10</v>
      </c>
      <c r="AU31">
        <v>8</v>
      </c>
      <c r="AV31">
        <v>9</v>
      </c>
      <c r="AW31">
        <v>10</v>
      </c>
    </row>
    <row r="32" spans="1:49" x14ac:dyDescent="0.3">
      <c r="A32">
        <v>31</v>
      </c>
      <c r="B32" t="s">
        <v>47</v>
      </c>
      <c r="C32" t="s">
        <v>60</v>
      </c>
      <c r="D32" t="s">
        <v>61</v>
      </c>
      <c r="E32" t="s">
        <v>87</v>
      </c>
      <c r="F32" t="s">
        <v>51</v>
      </c>
      <c r="G32" t="s">
        <v>80</v>
      </c>
      <c r="H32" t="s">
        <v>53</v>
      </c>
      <c r="I32" t="s">
        <v>54</v>
      </c>
      <c r="J32" t="s">
        <v>55</v>
      </c>
      <c r="K32">
        <v>1</v>
      </c>
      <c r="L32">
        <v>5</v>
      </c>
      <c r="M32">
        <v>3</v>
      </c>
      <c r="N32">
        <v>1</v>
      </c>
      <c r="O32">
        <v>2</v>
      </c>
      <c r="P32" t="s">
        <v>119</v>
      </c>
      <c r="Q32" t="s">
        <v>58</v>
      </c>
      <c r="R32" t="s">
        <v>58</v>
      </c>
      <c r="S32" t="s">
        <v>58</v>
      </c>
      <c r="T32" t="s">
        <v>58</v>
      </c>
      <c r="U32" t="s">
        <v>57</v>
      </c>
      <c r="V32" t="s">
        <v>57</v>
      </c>
      <c r="W32" t="s">
        <v>59</v>
      </c>
      <c r="X32" t="s">
        <v>59</v>
      </c>
      <c r="Y32" t="s">
        <v>57</v>
      </c>
      <c r="Z32" t="s">
        <v>57</v>
      </c>
      <c r="AA32" t="s">
        <v>57</v>
      </c>
      <c r="AB32" t="s">
        <v>59</v>
      </c>
      <c r="AC32" t="s">
        <v>59</v>
      </c>
      <c r="AD32" t="s">
        <v>69</v>
      </c>
      <c r="AE32" t="s">
        <v>59</v>
      </c>
      <c r="AF32" t="s">
        <v>59</v>
      </c>
      <c r="AG32" t="s">
        <v>58</v>
      </c>
      <c r="AH32" t="s">
        <v>58</v>
      </c>
      <c r="AI32" t="s">
        <v>57</v>
      </c>
      <c r="AJ32" t="s">
        <v>69</v>
      </c>
      <c r="AK32" t="s">
        <v>69</v>
      </c>
      <c r="AL32" t="s">
        <v>68</v>
      </c>
      <c r="AM32" t="s">
        <v>59</v>
      </c>
      <c r="AN32" t="s">
        <v>68</v>
      </c>
      <c r="AO32" t="s">
        <v>57</v>
      </c>
      <c r="AP32" t="s">
        <v>68</v>
      </c>
      <c r="AQ32" t="s">
        <v>68</v>
      </c>
      <c r="AR32" t="s">
        <v>68</v>
      </c>
      <c r="AS32">
        <v>4</v>
      </c>
      <c r="AT32">
        <v>8</v>
      </c>
      <c r="AU32">
        <v>7</v>
      </c>
      <c r="AV32">
        <v>5</v>
      </c>
      <c r="AW32">
        <v>7</v>
      </c>
    </row>
    <row r="33" spans="1:49" x14ac:dyDescent="0.3">
      <c r="A33">
        <v>32</v>
      </c>
      <c r="B33" t="s">
        <v>70</v>
      </c>
      <c r="C33" t="s">
        <v>48</v>
      </c>
      <c r="D33" t="s">
        <v>49</v>
      </c>
      <c r="E33" t="s">
        <v>76</v>
      </c>
      <c r="F33" t="s">
        <v>51</v>
      </c>
      <c r="G33" t="s">
        <v>80</v>
      </c>
      <c r="H33" t="s">
        <v>53</v>
      </c>
      <c r="I33" t="s">
        <v>65</v>
      </c>
      <c r="J33" t="s">
        <v>65</v>
      </c>
      <c r="K33">
        <v>3</v>
      </c>
      <c r="L33">
        <v>3</v>
      </c>
      <c r="M33">
        <v>3</v>
      </c>
      <c r="N33">
        <v>3</v>
      </c>
      <c r="O33">
        <v>3</v>
      </c>
      <c r="P33" t="s">
        <v>75</v>
      </c>
      <c r="Q33" t="s">
        <v>59</v>
      </c>
      <c r="R33" t="s">
        <v>59</v>
      </c>
      <c r="S33" t="s">
        <v>59</v>
      </c>
      <c r="T33" t="s">
        <v>59</v>
      </c>
      <c r="U33" t="s">
        <v>59</v>
      </c>
      <c r="V33" t="s">
        <v>59</v>
      </c>
      <c r="W33" t="s">
        <v>59</v>
      </c>
      <c r="X33" t="s">
        <v>59</v>
      </c>
      <c r="Y33" t="s">
        <v>59</v>
      </c>
      <c r="Z33" t="s">
        <v>59</v>
      </c>
      <c r="AA33" t="s">
        <v>59</v>
      </c>
      <c r="AB33" t="s">
        <v>59</v>
      </c>
      <c r="AC33" t="s">
        <v>59</v>
      </c>
      <c r="AD33" t="s">
        <v>59</v>
      </c>
      <c r="AE33" t="s">
        <v>59</v>
      </c>
      <c r="AF33" t="s">
        <v>59</v>
      </c>
      <c r="AG33" t="s">
        <v>59</v>
      </c>
      <c r="AH33" t="s">
        <v>59</v>
      </c>
      <c r="AI33" t="s">
        <v>59</v>
      </c>
      <c r="AJ33" t="s">
        <v>59</v>
      </c>
      <c r="AK33" t="s">
        <v>59</v>
      </c>
      <c r="AL33" t="s">
        <v>59</v>
      </c>
      <c r="AM33" t="s">
        <v>59</v>
      </c>
      <c r="AN33" t="s">
        <v>59</v>
      </c>
      <c r="AO33" t="s">
        <v>59</v>
      </c>
      <c r="AP33" t="s">
        <v>59</v>
      </c>
      <c r="AQ33" t="s">
        <v>59</v>
      </c>
      <c r="AR33" t="s">
        <v>59</v>
      </c>
      <c r="AS33">
        <v>5</v>
      </c>
      <c r="AT33">
        <v>5</v>
      </c>
      <c r="AU33">
        <v>5</v>
      </c>
      <c r="AV33">
        <v>5</v>
      </c>
      <c r="AW33">
        <v>5</v>
      </c>
    </row>
    <row r="34" spans="1:49" x14ac:dyDescent="0.3">
      <c r="A34">
        <v>33</v>
      </c>
      <c r="B34" t="s">
        <v>47</v>
      </c>
      <c r="C34" t="s">
        <v>60</v>
      </c>
      <c r="D34" t="s">
        <v>49</v>
      </c>
      <c r="E34" t="s">
        <v>50</v>
      </c>
      <c r="F34" t="s">
        <v>51</v>
      </c>
      <c r="G34" t="s">
        <v>80</v>
      </c>
      <c r="H34" t="s">
        <v>53</v>
      </c>
      <c r="I34" t="s">
        <v>77</v>
      </c>
      <c r="J34" t="s">
        <v>120</v>
      </c>
      <c r="K34">
        <v>1</v>
      </c>
      <c r="L34">
        <v>3</v>
      </c>
      <c r="M34">
        <v>1</v>
      </c>
      <c r="N34">
        <v>1</v>
      </c>
      <c r="O34">
        <v>1</v>
      </c>
      <c r="P34" t="s">
        <v>116</v>
      </c>
      <c r="Q34" t="s">
        <v>69</v>
      </c>
      <c r="R34" t="s">
        <v>59</v>
      </c>
      <c r="S34" t="s">
        <v>59</v>
      </c>
      <c r="T34" t="s">
        <v>59</v>
      </c>
      <c r="U34" t="s">
        <v>59</v>
      </c>
      <c r="V34" t="s">
        <v>59</v>
      </c>
      <c r="W34" t="s">
        <v>57</v>
      </c>
      <c r="X34" t="s">
        <v>57</v>
      </c>
      <c r="Y34" t="s">
        <v>57</v>
      </c>
      <c r="Z34" t="s">
        <v>57</v>
      </c>
      <c r="AA34" t="s">
        <v>57</v>
      </c>
      <c r="AB34" t="s">
        <v>59</v>
      </c>
      <c r="AC34" t="s">
        <v>69</v>
      </c>
      <c r="AD34" t="s">
        <v>69</v>
      </c>
      <c r="AE34" t="s">
        <v>69</v>
      </c>
      <c r="AF34" t="s">
        <v>57</v>
      </c>
      <c r="AG34" t="s">
        <v>57</v>
      </c>
      <c r="AH34" t="s">
        <v>57</v>
      </c>
      <c r="AI34" t="s">
        <v>57</v>
      </c>
      <c r="AJ34" t="s">
        <v>69</v>
      </c>
      <c r="AK34" t="s">
        <v>59</v>
      </c>
      <c r="AL34" t="s">
        <v>57</v>
      </c>
      <c r="AM34" t="s">
        <v>57</v>
      </c>
      <c r="AN34" t="s">
        <v>57</v>
      </c>
      <c r="AO34" t="s">
        <v>57</v>
      </c>
      <c r="AP34" t="s">
        <v>57</v>
      </c>
      <c r="AQ34" t="s">
        <v>57</v>
      </c>
      <c r="AR34" t="s">
        <v>57</v>
      </c>
      <c r="AS34">
        <v>1</v>
      </c>
      <c r="AT34">
        <v>9</v>
      </c>
      <c r="AU34">
        <v>2</v>
      </c>
      <c r="AV34">
        <v>8</v>
      </c>
      <c r="AW34">
        <v>8</v>
      </c>
    </row>
    <row r="35" spans="1:49" x14ac:dyDescent="0.3">
      <c r="A35">
        <v>34</v>
      </c>
      <c r="B35" t="s">
        <v>47</v>
      </c>
      <c r="C35" t="s">
        <v>60</v>
      </c>
      <c r="D35" t="s">
        <v>61</v>
      </c>
      <c r="E35" t="s">
        <v>85</v>
      </c>
      <c r="F35" t="s">
        <v>63</v>
      </c>
      <c r="G35" t="s">
        <v>80</v>
      </c>
      <c r="H35" t="s">
        <v>53</v>
      </c>
      <c r="I35" t="s">
        <v>65</v>
      </c>
      <c r="J35" t="s">
        <v>66</v>
      </c>
      <c r="K35">
        <v>5</v>
      </c>
      <c r="L35">
        <v>5</v>
      </c>
      <c r="M35">
        <v>5</v>
      </c>
      <c r="N35">
        <v>5</v>
      </c>
      <c r="O35">
        <v>5</v>
      </c>
      <c r="P35" t="s">
        <v>75</v>
      </c>
      <c r="Q35" t="s">
        <v>58</v>
      </c>
      <c r="R35" t="s">
        <v>58</v>
      </c>
      <c r="S35" t="s">
        <v>58</v>
      </c>
      <c r="T35" t="s">
        <v>58</v>
      </c>
      <c r="U35" t="s">
        <v>58</v>
      </c>
      <c r="V35" t="s">
        <v>58</v>
      </c>
      <c r="W35" t="s">
        <v>57</v>
      </c>
      <c r="X35" t="s">
        <v>57</v>
      </c>
      <c r="Y35" t="s">
        <v>57</v>
      </c>
      <c r="Z35" t="s">
        <v>57</v>
      </c>
      <c r="AA35" t="s">
        <v>57</v>
      </c>
      <c r="AB35" t="s">
        <v>57</v>
      </c>
      <c r="AC35" t="s">
        <v>57</v>
      </c>
      <c r="AD35" t="s">
        <v>57</v>
      </c>
      <c r="AE35" t="s">
        <v>57</v>
      </c>
      <c r="AF35" t="s">
        <v>57</v>
      </c>
      <c r="AG35" t="s">
        <v>58</v>
      </c>
      <c r="AH35" t="s">
        <v>58</v>
      </c>
      <c r="AI35" t="s">
        <v>58</v>
      </c>
      <c r="AJ35" t="s">
        <v>58</v>
      </c>
      <c r="AK35" t="s">
        <v>58</v>
      </c>
      <c r="AL35" t="s">
        <v>57</v>
      </c>
      <c r="AM35" t="s">
        <v>57</v>
      </c>
      <c r="AN35" t="s">
        <v>57</v>
      </c>
      <c r="AO35" t="s">
        <v>57</v>
      </c>
      <c r="AP35" t="s">
        <v>57</v>
      </c>
      <c r="AQ35" t="s">
        <v>57</v>
      </c>
      <c r="AR35" t="s">
        <v>57</v>
      </c>
      <c r="AS35">
        <v>8</v>
      </c>
      <c r="AT35">
        <v>10</v>
      </c>
      <c r="AU35">
        <v>8</v>
      </c>
      <c r="AV35">
        <v>8</v>
      </c>
      <c r="AW35">
        <v>8</v>
      </c>
    </row>
    <row r="36" spans="1:49" x14ac:dyDescent="0.3">
      <c r="A36">
        <v>35</v>
      </c>
      <c r="B36" t="s">
        <v>70</v>
      </c>
      <c r="C36" t="s">
        <v>60</v>
      </c>
      <c r="D36" t="s">
        <v>61</v>
      </c>
      <c r="E36" t="s">
        <v>121</v>
      </c>
      <c r="F36" t="s">
        <v>63</v>
      </c>
      <c r="G36" t="s">
        <v>52</v>
      </c>
      <c r="H36" t="s">
        <v>53</v>
      </c>
      <c r="I36" t="s">
        <v>65</v>
      </c>
      <c r="J36" t="s">
        <v>66</v>
      </c>
      <c r="K36">
        <v>4</v>
      </c>
      <c r="L36">
        <v>5</v>
      </c>
      <c r="M36">
        <v>3</v>
      </c>
      <c r="N36">
        <v>2</v>
      </c>
      <c r="O36">
        <v>1</v>
      </c>
      <c r="P36" t="s">
        <v>122</v>
      </c>
      <c r="Q36" t="s">
        <v>58</v>
      </c>
      <c r="R36" t="s">
        <v>58</v>
      </c>
      <c r="S36" t="s">
        <v>58</v>
      </c>
      <c r="T36" t="s">
        <v>57</v>
      </c>
      <c r="U36" t="s">
        <v>57</v>
      </c>
      <c r="V36" t="s">
        <v>57</v>
      </c>
      <c r="W36" t="s">
        <v>58</v>
      </c>
      <c r="X36" t="s">
        <v>58</v>
      </c>
      <c r="Y36" t="s">
        <v>58</v>
      </c>
      <c r="Z36" t="s">
        <v>58</v>
      </c>
      <c r="AA36" t="s">
        <v>59</v>
      </c>
      <c r="AB36" t="s">
        <v>57</v>
      </c>
      <c r="AC36" t="s">
        <v>57</v>
      </c>
      <c r="AD36" t="s">
        <v>69</v>
      </c>
      <c r="AE36" t="s">
        <v>59</v>
      </c>
      <c r="AF36" t="s">
        <v>59</v>
      </c>
      <c r="AG36" t="s">
        <v>57</v>
      </c>
      <c r="AH36" t="s">
        <v>57</v>
      </c>
      <c r="AI36" t="s">
        <v>57</v>
      </c>
      <c r="AJ36" t="s">
        <v>59</v>
      </c>
      <c r="AK36" t="s">
        <v>57</v>
      </c>
      <c r="AL36" t="s">
        <v>59</v>
      </c>
      <c r="AM36" t="s">
        <v>57</v>
      </c>
      <c r="AN36" t="s">
        <v>58</v>
      </c>
      <c r="AO36" t="s">
        <v>58</v>
      </c>
      <c r="AP36" t="s">
        <v>57</v>
      </c>
      <c r="AQ36" t="s">
        <v>57</v>
      </c>
      <c r="AR36" t="s">
        <v>59</v>
      </c>
      <c r="AS36">
        <v>9</v>
      </c>
      <c r="AT36">
        <v>10</v>
      </c>
      <c r="AU36">
        <v>8</v>
      </c>
      <c r="AV36">
        <v>7</v>
      </c>
      <c r="AW36">
        <v>6</v>
      </c>
    </row>
    <row r="37" spans="1:49" x14ac:dyDescent="0.3">
      <c r="A37">
        <v>36</v>
      </c>
      <c r="B37" t="s">
        <v>70</v>
      </c>
      <c r="C37" t="s">
        <v>48</v>
      </c>
      <c r="D37" t="s">
        <v>49</v>
      </c>
      <c r="E37" t="s">
        <v>123</v>
      </c>
      <c r="F37" t="s">
        <v>51</v>
      </c>
      <c r="G37" t="s">
        <v>72</v>
      </c>
      <c r="H37" t="s">
        <v>53</v>
      </c>
      <c r="I37" t="s">
        <v>65</v>
      </c>
      <c r="J37" t="s">
        <v>66</v>
      </c>
      <c r="K37">
        <v>3</v>
      </c>
      <c r="L37">
        <v>2</v>
      </c>
      <c r="M37">
        <v>1</v>
      </c>
      <c r="N37">
        <v>4</v>
      </c>
      <c r="O37">
        <v>5</v>
      </c>
      <c r="P37" t="s">
        <v>124</v>
      </c>
      <c r="Q37" t="s">
        <v>58</v>
      </c>
      <c r="R37" t="s">
        <v>58</v>
      </c>
      <c r="S37" t="s">
        <v>57</v>
      </c>
      <c r="T37" t="s">
        <v>58</v>
      </c>
      <c r="U37" t="s">
        <v>57</v>
      </c>
      <c r="V37" t="s">
        <v>59</v>
      </c>
      <c r="W37" t="s">
        <v>57</v>
      </c>
      <c r="X37" t="s">
        <v>57</v>
      </c>
      <c r="Y37" t="s">
        <v>57</v>
      </c>
      <c r="Z37" t="s">
        <v>57</v>
      </c>
      <c r="AA37" t="s">
        <v>59</v>
      </c>
      <c r="AB37" t="s">
        <v>57</v>
      </c>
      <c r="AC37" t="s">
        <v>59</v>
      </c>
      <c r="AD37" t="s">
        <v>59</v>
      </c>
      <c r="AE37" t="s">
        <v>59</v>
      </c>
      <c r="AF37" t="s">
        <v>57</v>
      </c>
      <c r="AG37" t="s">
        <v>59</v>
      </c>
      <c r="AH37" t="s">
        <v>57</v>
      </c>
      <c r="AI37" t="s">
        <v>57</v>
      </c>
      <c r="AJ37" t="s">
        <v>57</v>
      </c>
      <c r="AK37" t="s">
        <v>57</v>
      </c>
      <c r="AL37" t="s">
        <v>57</v>
      </c>
      <c r="AM37" t="s">
        <v>57</v>
      </c>
      <c r="AN37" t="s">
        <v>57</v>
      </c>
      <c r="AO37" t="s">
        <v>57</v>
      </c>
      <c r="AP37" t="s">
        <v>57</v>
      </c>
      <c r="AQ37" t="s">
        <v>57</v>
      </c>
      <c r="AR37" t="s">
        <v>59</v>
      </c>
      <c r="AS37">
        <v>9</v>
      </c>
      <c r="AT37">
        <v>8</v>
      </c>
      <c r="AU37">
        <v>10</v>
      </c>
      <c r="AV37">
        <v>7</v>
      </c>
      <c r="AW37">
        <v>7</v>
      </c>
    </row>
    <row r="38" spans="1:49" x14ac:dyDescent="0.3">
      <c r="A38">
        <v>37</v>
      </c>
      <c r="B38" t="s">
        <v>70</v>
      </c>
      <c r="C38" t="s">
        <v>48</v>
      </c>
      <c r="D38" t="s">
        <v>82</v>
      </c>
      <c r="E38" t="s">
        <v>85</v>
      </c>
      <c r="F38" t="s">
        <v>63</v>
      </c>
      <c r="G38" t="s">
        <v>125</v>
      </c>
      <c r="H38" t="s">
        <v>53</v>
      </c>
      <c r="I38" t="s">
        <v>65</v>
      </c>
      <c r="J38" t="s">
        <v>65</v>
      </c>
      <c r="K38">
        <v>5</v>
      </c>
      <c r="L38">
        <v>3</v>
      </c>
      <c r="M38">
        <v>1</v>
      </c>
      <c r="N38">
        <v>1</v>
      </c>
      <c r="O38">
        <v>1</v>
      </c>
      <c r="P38" t="s">
        <v>75</v>
      </c>
      <c r="Q38" t="s">
        <v>58</v>
      </c>
      <c r="R38" t="s">
        <v>58</v>
      </c>
      <c r="S38" t="s">
        <v>58</v>
      </c>
      <c r="T38" t="s">
        <v>58</v>
      </c>
      <c r="U38" t="s">
        <v>58</v>
      </c>
      <c r="V38" t="s">
        <v>59</v>
      </c>
      <c r="W38" t="s">
        <v>57</v>
      </c>
      <c r="X38" t="s">
        <v>57</v>
      </c>
      <c r="Y38" t="s">
        <v>57</v>
      </c>
      <c r="Z38" t="s">
        <v>57</v>
      </c>
      <c r="AA38" t="s">
        <v>59</v>
      </c>
      <c r="AB38" t="s">
        <v>59</v>
      </c>
      <c r="AC38" t="s">
        <v>57</v>
      </c>
      <c r="AD38" t="s">
        <v>59</v>
      </c>
      <c r="AE38" t="s">
        <v>57</v>
      </c>
      <c r="AF38" t="s">
        <v>59</v>
      </c>
      <c r="AG38" t="s">
        <v>59</v>
      </c>
      <c r="AH38" t="s">
        <v>57</v>
      </c>
      <c r="AI38" t="s">
        <v>57</v>
      </c>
      <c r="AJ38" t="s">
        <v>59</v>
      </c>
      <c r="AK38" t="s">
        <v>59</v>
      </c>
      <c r="AL38" t="s">
        <v>59</v>
      </c>
      <c r="AM38" t="s">
        <v>57</v>
      </c>
      <c r="AN38" t="s">
        <v>58</v>
      </c>
      <c r="AO38" t="s">
        <v>58</v>
      </c>
      <c r="AP38" t="s">
        <v>57</v>
      </c>
      <c r="AQ38" t="s">
        <v>59</v>
      </c>
      <c r="AR38" t="s">
        <v>57</v>
      </c>
      <c r="AS38">
        <v>10</v>
      </c>
      <c r="AT38">
        <v>9</v>
      </c>
      <c r="AU38">
        <v>8</v>
      </c>
      <c r="AV38">
        <v>5</v>
      </c>
      <c r="AW38">
        <v>5</v>
      </c>
    </row>
    <row r="39" spans="1:49" x14ac:dyDescent="0.3">
      <c r="A39">
        <v>38</v>
      </c>
      <c r="B39" t="s">
        <v>70</v>
      </c>
      <c r="C39" t="s">
        <v>48</v>
      </c>
      <c r="D39" t="s">
        <v>61</v>
      </c>
      <c r="E39" t="s">
        <v>126</v>
      </c>
      <c r="F39" t="s">
        <v>63</v>
      </c>
      <c r="G39" t="s">
        <v>80</v>
      </c>
      <c r="H39" t="s">
        <v>53</v>
      </c>
      <c r="I39" t="s">
        <v>54</v>
      </c>
      <c r="J39" t="s">
        <v>66</v>
      </c>
      <c r="K39">
        <v>5</v>
      </c>
      <c r="L39">
        <v>5</v>
      </c>
      <c r="M39">
        <v>3</v>
      </c>
      <c r="N39">
        <v>2</v>
      </c>
      <c r="O39">
        <v>2</v>
      </c>
      <c r="P39" t="s">
        <v>75</v>
      </c>
      <c r="Q39" t="s">
        <v>57</v>
      </c>
      <c r="R39" t="s">
        <v>57</v>
      </c>
      <c r="S39" t="s">
        <v>57</v>
      </c>
      <c r="T39" t="s">
        <v>57</v>
      </c>
      <c r="U39" t="s">
        <v>57</v>
      </c>
      <c r="V39" t="s">
        <v>57</v>
      </c>
      <c r="W39" t="s">
        <v>57</v>
      </c>
      <c r="X39" t="s">
        <v>57</v>
      </c>
      <c r="Y39" t="s">
        <v>57</v>
      </c>
      <c r="Z39" t="s">
        <v>57</v>
      </c>
      <c r="AA39" t="s">
        <v>57</v>
      </c>
      <c r="AB39" t="s">
        <v>57</v>
      </c>
      <c r="AC39" t="s">
        <v>57</v>
      </c>
      <c r="AD39" t="s">
        <v>57</v>
      </c>
      <c r="AE39" t="s">
        <v>57</v>
      </c>
      <c r="AF39" t="s">
        <v>57</v>
      </c>
      <c r="AG39" t="s">
        <v>57</v>
      </c>
      <c r="AH39" t="s">
        <v>57</v>
      </c>
      <c r="AI39" t="s">
        <v>57</v>
      </c>
      <c r="AJ39" t="s">
        <v>57</v>
      </c>
      <c r="AK39" t="s">
        <v>57</v>
      </c>
      <c r="AL39" t="s">
        <v>57</v>
      </c>
      <c r="AM39" t="s">
        <v>57</v>
      </c>
      <c r="AN39" t="s">
        <v>57</v>
      </c>
      <c r="AO39" t="s">
        <v>57</v>
      </c>
      <c r="AP39" t="s">
        <v>57</v>
      </c>
      <c r="AQ39" t="s">
        <v>57</v>
      </c>
      <c r="AR39" t="s">
        <v>57</v>
      </c>
      <c r="AS39">
        <v>8</v>
      </c>
      <c r="AT39">
        <v>10</v>
      </c>
      <c r="AU39">
        <v>6</v>
      </c>
      <c r="AV39">
        <v>3</v>
      </c>
      <c r="AW39">
        <v>3</v>
      </c>
    </row>
    <row r="40" spans="1:49" x14ac:dyDescent="0.3">
      <c r="A40">
        <v>39</v>
      </c>
      <c r="B40" t="s">
        <v>70</v>
      </c>
      <c r="C40" t="s">
        <v>48</v>
      </c>
      <c r="D40" t="s">
        <v>49</v>
      </c>
      <c r="E40" t="s">
        <v>102</v>
      </c>
      <c r="F40" t="s">
        <v>127</v>
      </c>
      <c r="G40" t="s">
        <v>72</v>
      </c>
      <c r="H40" t="s">
        <v>53</v>
      </c>
      <c r="I40" t="s">
        <v>54</v>
      </c>
      <c r="J40" t="s">
        <v>65</v>
      </c>
      <c r="K40">
        <v>3</v>
      </c>
      <c r="L40">
        <v>5</v>
      </c>
      <c r="M40">
        <v>4</v>
      </c>
      <c r="N40">
        <v>2</v>
      </c>
      <c r="O40">
        <v>1</v>
      </c>
      <c r="P40" t="s">
        <v>104</v>
      </c>
      <c r="Q40" t="s">
        <v>57</v>
      </c>
      <c r="R40" t="s">
        <v>57</v>
      </c>
      <c r="S40" t="s">
        <v>57</v>
      </c>
      <c r="T40" t="s">
        <v>57</v>
      </c>
      <c r="U40" t="s">
        <v>57</v>
      </c>
      <c r="V40" t="s">
        <v>57</v>
      </c>
      <c r="W40" t="s">
        <v>57</v>
      </c>
      <c r="X40" t="s">
        <v>57</v>
      </c>
      <c r="Y40" t="s">
        <v>57</v>
      </c>
      <c r="Z40" t="s">
        <v>57</v>
      </c>
      <c r="AA40" t="s">
        <v>57</v>
      </c>
      <c r="AB40" t="s">
        <v>57</v>
      </c>
      <c r="AC40" t="s">
        <v>57</v>
      </c>
      <c r="AD40" t="s">
        <v>57</v>
      </c>
      <c r="AE40" t="s">
        <v>57</v>
      </c>
      <c r="AF40" t="s">
        <v>57</v>
      </c>
      <c r="AG40" t="s">
        <v>59</v>
      </c>
      <c r="AH40" t="s">
        <v>57</v>
      </c>
      <c r="AI40" t="s">
        <v>57</v>
      </c>
      <c r="AJ40" t="s">
        <v>57</v>
      </c>
      <c r="AK40" t="s">
        <v>57</v>
      </c>
      <c r="AL40" t="s">
        <v>57</v>
      </c>
      <c r="AM40" t="s">
        <v>57</v>
      </c>
      <c r="AN40" t="s">
        <v>57</v>
      </c>
      <c r="AO40" t="s">
        <v>57</v>
      </c>
      <c r="AP40" t="s">
        <v>57</v>
      </c>
      <c r="AQ40" t="s">
        <v>57</v>
      </c>
      <c r="AR40" t="s">
        <v>57</v>
      </c>
      <c r="AS40">
        <v>10</v>
      </c>
      <c r="AT40">
        <v>10</v>
      </c>
      <c r="AU40">
        <v>10</v>
      </c>
      <c r="AV40">
        <v>3</v>
      </c>
      <c r="AW40">
        <v>3</v>
      </c>
    </row>
    <row r="41" spans="1:49" x14ac:dyDescent="0.3">
      <c r="A41">
        <v>40</v>
      </c>
      <c r="B41" t="s">
        <v>70</v>
      </c>
      <c r="C41" t="s">
        <v>48</v>
      </c>
      <c r="D41" t="s">
        <v>49</v>
      </c>
      <c r="E41" t="s">
        <v>128</v>
      </c>
      <c r="F41" t="s">
        <v>63</v>
      </c>
      <c r="G41" t="s">
        <v>80</v>
      </c>
      <c r="H41" t="s">
        <v>53</v>
      </c>
      <c r="I41" t="s">
        <v>65</v>
      </c>
      <c r="J41" t="s">
        <v>65</v>
      </c>
      <c r="K41">
        <v>1</v>
      </c>
      <c r="L41">
        <v>1</v>
      </c>
      <c r="M41">
        <v>1</v>
      </c>
      <c r="N41">
        <v>3</v>
      </c>
      <c r="O41">
        <v>1</v>
      </c>
      <c r="P41" t="s">
        <v>129</v>
      </c>
      <c r="Q41" t="s">
        <v>57</v>
      </c>
      <c r="R41" t="s">
        <v>57</v>
      </c>
      <c r="S41" t="s">
        <v>57</v>
      </c>
      <c r="T41" t="s">
        <v>59</v>
      </c>
      <c r="U41" t="s">
        <v>59</v>
      </c>
      <c r="V41" t="s">
        <v>57</v>
      </c>
      <c r="W41" t="s">
        <v>57</v>
      </c>
      <c r="X41" t="s">
        <v>57</v>
      </c>
      <c r="Y41" t="s">
        <v>57</v>
      </c>
      <c r="Z41" t="s">
        <v>57</v>
      </c>
      <c r="AA41" t="s">
        <v>57</v>
      </c>
      <c r="AB41" t="s">
        <v>57</v>
      </c>
      <c r="AC41" t="s">
        <v>57</v>
      </c>
      <c r="AD41" t="s">
        <v>57</v>
      </c>
      <c r="AE41" t="s">
        <v>57</v>
      </c>
      <c r="AF41" t="s">
        <v>57</v>
      </c>
      <c r="AG41" t="s">
        <v>57</v>
      </c>
      <c r="AH41" t="s">
        <v>57</v>
      </c>
      <c r="AI41" t="s">
        <v>57</v>
      </c>
      <c r="AJ41" t="s">
        <v>57</v>
      </c>
      <c r="AK41" t="s">
        <v>57</v>
      </c>
      <c r="AL41" t="s">
        <v>57</v>
      </c>
      <c r="AM41" t="s">
        <v>57</v>
      </c>
      <c r="AN41" t="s">
        <v>57</v>
      </c>
      <c r="AO41" t="s">
        <v>57</v>
      </c>
      <c r="AP41" t="s">
        <v>57</v>
      </c>
      <c r="AQ41" t="s">
        <v>57</v>
      </c>
      <c r="AR41" t="s">
        <v>57</v>
      </c>
      <c r="AS41">
        <v>8</v>
      </c>
      <c r="AT41">
        <v>10</v>
      </c>
      <c r="AU41">
        <v>10</v>
      </c>
      <c r="AV41">
        <v>5</v>
      </c>
      <c r="AW41">
        <v>7</v>
      </c>
    </row>
    <row r="42" spans="1:49" x14ac:dyDescent="0.3">
      <c r="A42">
        <v>41</v>
      </c>
      <c r="B42" t="s">
        <v>70</v>
      </c>
      <c r="C42" t="s">
        <v>48</v>
      </c>
      <c r="D42" t="s">
        <v>49</v>
      </c>
      <c r="E42" t="s">
        <v>130</v>
      </c>
      <c r="F42" t="s">
        <v>63</v>
      </c>
      <c r="G42" t="s">
        <v>72</v>
      </c>
      <c r="H42" t="s">
        <v>53</v>
      </c>
      <c r="I42" t="s">
        <v>54</v>
      </c>
      <c r="J42" t="s">
        <v>65</v>
      </c>
      <c r="K42">
        <v>4</v>
      </c>
      <c r="L42">
        <v>5</v>
      </c>
      <c r="M42">
        <v>5</v>
      </c>
      <c r="N42">
        <v>1</v>
      </c>
      <c r="O42">
        <v>4</v>
      </c>
      <c r="P42" t="s">
        <v>86</v>
      </c>
      <c r="Q42" t="s">
        <v>57</v>
      </c>
      <c r="R42" t="s">
        <v>57</v>
      </c>
      <c r="S42" t="s">
        <v>57</v>
      </c>
      <c r="T42" t="s">
        <v>57</v>
      </c>
      <c r="U42" t="s">
        <v>57</v>
      </c>
      <c r="V42" t="s">
        <v>57</v>
      </c>
      <c r="W42" t="s">
        <v>57</v>
      </c>
      <c r="X42" t="s">
        <v>57</v>
      </c>
      <c r="Y42" t="s">
        <v>57</v>
      </c>
      <c r="Z42" t="s">
        <v>57</v>
      </c>
      <c r="AA42" t="s">
        <v>57</v>
      </c>
      <c r="AB42" t="s">
        <v>59</v>
      </c>
      <c r="AC42" t="s">
        <v>59</v>
      </c>
      <c r="AD42" t="s">
        <v>59</v>
      </c>
      <c r="AE42" t="s">
        <v>59</v>
      </c>
      <c r="AF42" t="s">
        <v>59</v>
      </c>
      <c r="AG42" t="s">
        <v>59</v>
      </c>
      <c r="AH42" t="s">
        <v>59</v>
      </c>
      <c r="AI42" t="s">
        <v>59</v>
      </c>
      <c r="AJ42" t="s">
        <v>59</v>
      </c>
      <c r="AK42" t="s">
        <v>59</v>
      </c>
      <c r="AL42" t="s">
        <v>59</v>
      </c>
      <c r="AM42" t="s">
        <v>69</v>
      </c>
      <c r="AN42" t="s">
        <v>69</v>
      </c>
      <c r="AO42" t="s">
        <v>57</v>
      </c>
      <c r="AP42" t="s">
        <v>68</v>
      </c>
      <c r="AQ42" t="s">
        <v>68</v>
      </c>
      <c r="AR42" t="s">
        <v>68</v>
      </c>
      <c r="AS42">
        <v>8</v>
      </c>
      <c r="AT42">
        <v>8</v>
      </c>
      <c r="AU42">
        <v>10</v>
      </c>
      <c r="AV42">
        <v>5</v>
      </c>
      <c r="AW42">
        <v>5</v>
      </c>
    </row>
    <row r="43" spans="1:49" x14ac:dyDescent="0.3">
      <c r="A43">
        <v>42</v>
      </c>
      <c r="B43" t="s">
        <v>70</v>
      </c>
      <c r="C43" t="s">
        <v>48</v>
      </c>
      <c r="D43" t="s">
        <v>61</v>
      </c>
      <c r="E43" t="s">
        <v>79</v>
      </c>
      <c r="F43" t="s">
        <v>63</v>
      </c>
      <c r="G43" t="s">
        <v>80</v>
      </c>
      <c r="H43" t="s">
        <v>53</v>
      </c>
      <c r="I43" t="s">
        <v>65</v>
      </c>
      <c r="J43" t="s">
        <v>65</v>
      </c>
      <c r="K43">
        <v>3</v>
      </c>
      <c r="L43">
        <v>4</v>
      </c>
      <c r="M43">
        <v>3</v>
      </c>
      <c r="N43">
        <v>1</v>
      </c>
      <c r="O43">
        <v>1</v>
      </c>
      <c r="P43" t="s">
        <v>129</v>
      </c>
      <c r="Q43" t="s">
        <v>59</v>
      </c>
      <c r="R43" t="s">
        <v>59</v>
      </c>
      <c r="S43" t="s">
        <v>59</v>
      </c>
      <c r="T43" t="s">
        <v>59</v>
      </c>
      <c r="U43" t="s">
        <v>59</v>
      </c>
      <c r="V43" t="s">
        <v>59</v>
      </c>
      <c r="W43" t="s">
        <v>58</v>
      </c>
      <c r="X43" t="s">
        <v>58</v>
      </c>
      <c r="Y43" t="s">
        <v>58</v>
      </c>
      <c r="Z43" t="s">
        <v>58</v>
      </c>
      <c r="AA43" t="s">
        <v>59</v>
      </c>
      <c r="AB43" t="s">
        <v>59</v>
      </c>
      <c r="AC43" t="s">
        <v>59</v>
      </c>
      <c r="AD43" t="s">
        <v>59</v>
      </c>
      <c r="AE43" t="s">
        <v>59</v>
      </c>
      <c r="AF43" t="s">
        <v>59</v>
      </c>
      <c r="AG43" t="s">
        <v>58</v>
      </c>
      <c r="AH43" t="s">
        <v>58</v>
      </c>
      <c r="AI43" t="s">
        <v>58</v>
      </c>
      <c r="AJ43" t="s">
        <v>58</v>
      </c>
      <c r="AK43" t="s">
        <v>58</v>
      </c>
      <c r="AL43" t="s">
        <v>58</v>
      </c>
      <c r="AM43" t="s">
        <v>58</v>
      </c>
      <c r="AN43" t="s">
        <v>58</v>
      </c>
      <c r="AO43" t="s">
        <v>58</v>
      </c>
      <c r="AP43" t="s">
        <v>58</v>
      </c>
      <c r="AQ43" t="s">
        <v>58</v>
      </c>
      <c r="AR43" t="s">
        <v>58</v>
      </c>
      <c r="AS43">
        <v>10</v>
      </c>
      <c r="AT43">
        <v>2</v>
      </c>
      <c r="AU43">
        <v>2</v>
      </c>
      <c r="AV43">
        <v>2</v>
      </c>
      <c r="AW43">
        <v>2</v>
      </c>
    </row>
    <row r="44" spans="1:49" x14ac:dyDescent="0.3">
      <c r="A44">
        <v>43</v>
      </c>
      <c r="B44" t="s">
        <v>47</v>
      </c>
      <c r="C44" t="s">
        <v>48</v>
      </c>
      <c r="D44" t="s">
        <v>61</v>
      </c>
      <c r="E44" t="s">
        <v>87</v>
      </c>
      <c r="F44" t="s">
        <v>115</v>
      </c>
      <c r="G44" t="s">
        <v>72</v>
      </c>
      <c r="H44" t="s">
        <v>53</v>
      </c>
      <c r="I44" t="s">
        <v>77</v>
      </c>
      <c r="J44" t="s">
        <v>65</v>
      </c>
      <c r="K44">
        <v>1</v>
      </c>
      <c r="L44">
        <v>5</v>
      </c>
      <c r="M44">
        <v>1</v>
      </c>
      <c r="N44">
        <v>1</v>
      </c>
      <c r="O44">
        <v>1</v>
      </c>
      <c r="P44" t="s">
        <v>131</v>
      </c>
      <c r="Q44" t="s">
        <v>69</v>
      </c>
      <c r="R44" t="s">
        <v>68</v>
      </c>
      <c r="S44" t="s">
        <v>58</v>
      </c>
      <c r="T44" t="s">
        <v>58</v>
      </c>
      <c r="U44" t="s">
        <v>58</v>
      </c>
      <c r="V44" t="s">
        <v>58</v>
      </c>
      <c r="W44" t="s">
        <v>57</v>
      </c>
      <c r="X44" t="s">
        <v>57</v>
      </c>
      <c r="Y44" t="s">
        <v>57</v>
      </c>
      <c r="Z44" t="s">
        <v>57</v>
      </c>
      <c r="AA44" t="s">
        <v>57</v>
      </c>
      <c r="AB44" t="s">
        <v>57</v>
      </c>
      <c r="AC44" t="s">
        <v>57</v>
      </c>
      <c r="AD44" t="s">
        <v>57</v>
      </c>
      <c r="AE44" t="s">
        <v>57</v>
      </c>
      <c r="AF44" t="s">
        <v>57</v>
      </c>
      <c r="AG44" t="s">
        <v>57</v>
      </c>
      <c r="AH44" t="s">
        <v>57</v>
      </c>
      <c r="AI44" t="s">
        <v>57</v>
      </c>
      <c r="AJ44" t="s">
        <v>57</v>
      </c>
      <c r="AK44" t="s">
        <v>57</v>
      </c>
      <c r="AL44" t="s">
        <v>59</v>
      </c>
      <c r="AM44" t="s">
        <v>59</v>
      </c>
      <c r="AN44" t="s">
        <v>59</v>
      </c>
      <c r="AO44" t="s">
        <v>59</v>
      </c>
      <c r="AP44" t="s">
        <v>59</v>
      </c>
      <c r="AQ44" t="s">
        <v>59</v>
      </c>
      <c r="AR44" t="s">
        <v>59</v>
      </c>
      <c r="AS44">
        <v>9</v>
      </c>
      <c r="AT44">
        <v>10</v>
      </c>
      <c r="AU44">
        <v>1</v>
      </c>
      <c r="AV44">
        <v>1</v>
      </c>
      <c r="AW44">
        <v>1</v>
      </c>
    </row>
    <row r="45" spans="1:49" x14ac:dyDescent="0.3">
      <c r="A45">
        <v>44</v>
      </c>
      <c r="B45" t="s">
        <v>70</v>
      </c>
      <c r="C45" t="s">
        <v>48</v>
      </c>
      <c r="D45" t="s">
        <v>49</v>
      </c>
      <c r="E45" t="s">
        <v>89</v>
      </c>
      <c r="F45" t="s">
        <v>51</v>
      </c>
      <c r="G45" t="s">
        <v>72</v>
      </c>
      <c r="H45" t="s">
        <v>53</v>
      </c>
      <c r="I45" t="s">
        <v>54</v>
      </c>
      <c r="J45" t="s">
        <v>66</v>
      </c>
      <c r="K45">
        <v>4</v>
      </c>
      <c r="L45">
        <v>5</v>
      </c>
      <c r="M45">
        <v>3</v>
      </c>
      <c r="N45">
        <v>4</v>
      </c>
      <c r="O45">
        <v>5</v>
      </c>
      <c r="P45" t="s">
        <v>73</v>
      </c>
      <c r="Q45" t="s">
        <v>58</v>
      </c>
      <c r="R45" t="s">
        <v>57</v>
      </c>
      <c r="S45" t="s">
        <v>58</v>
      </c>
      <c r="T45" t="s">
        <v>57</v>
      </c>
      <c r="U45" t="s">
        <v>58</v>
      </c>
      <c r="V45" t="s">
        <v>58</v>
      </c>
      <c r="W45" t="s">
        <v>58</v>
      </c>
      <c r="X45" t="s">
        <v>58</v>
      </c>
      <c r="Y45" t="s">
        <v>57</v>
      </c>
      <c r="Z45" t="s">
        <v>59</v>
      </c>
      <c r="AA45" t="s">
        <v>58</v>
      </c>
      <c r="AB45" t="s">
        <v>59</v>
      </c>
      <c r="AC45" t="s">
        <v>57</v>
      </c>
      <c r="AD45" t="s">
        <v>57</v>
      </c>
      <c r="AE45" t="s">
        <v>57</v>
      </c>
      <c r="AF45" t="s">
        <v>59</v>
      </c>
      <c r="AG45" t="s">
        <v>59</v>
      </c>
      <c r="AH45" t="s">
        <v>57</v>
      </c>
      <c r="AI45" t="s">
        <v>57</v>
      </c>
      <c r="AJ45" t="s">
        <v>58</v>
      </c>
      <c r="AK45" t="s">
        <v>68</v>
      </c>
      <c r="AL45" t="s">
        <v>58</v>
      </c>
      <c r="AM45" t="s">
        <v>58</v>
      </c>
      <c r="AN45" t="s">
        <v>57</v>
      </c>
      <c r="AO45" t="s">
        <v>57</v>
      </c>
      <c r="AP45" t="s">
        <v>57</v>
      </c>
      <c r="AQ45" t="s">
        <v>57</v>
      </c>
      <c r="AR45" t="s">
        <v>57</v>
      </c>
      <c r="AS45">
        <v>9</v>
      </c>
      <c r="AT45">
        <v>10</v>
      </c>
      <c r="AU45">
        <v>8</v>
      </c>
      <c r="AV45">
        <v>9</v>
      </c>
      <c r="AW45">
        <v>10</v>
      </c>
    </row>
    <row r="46" spans="1:49" x14ac:dyDescent="0.3">
      <c r="A46">
        <v>45</v>
      </c>
      <c r="B46" t="s">
        <v>47</v>
      </c>
      <c r="C46" t="s">
        <v>60</v>
      </c>
      <c r="D46" t="s">
        <v>61</v>
      </c>
      <c r="E46" t="s">
        <v>132</v>
      </c>
      <c r="F46" t="s">
        <v>115</v>
      </c>
      <c r="G46" t="s">
        <v>72</v>
      </c>
      <c r="H46" t="s">
        <v>53</v>
      </c>
      <c r="I46" t="s">
        <v>65</v>
      </c>
      <c r="J46" t="s">
        <v>65</v>
      </c>
      <c r="K46">
        <v>5</v>
      </c>
      <c r="L46">
        <v>1</v>
      </c>
      <c r="M46">
        <v>1</v>
      </c>
      <c r="N46">
        <v>1</v>
      </c>
      <c r="O46">
        <v>1</v>
      </c>
      <c r="P46" t="s">
        <v>124</v>
      </c>
      <c r="Q46" t="s">
        <v>58</v>
      </c>
      <c r="R46" t="s">
        <v>58</v>
      </c>
      <c r="S46" t="s">
        <v>58</v>
      </c>
      <c r="T46" t="s">
        <v>57</v>
      </c>
      <c r="U46" t="s">
        <v>58</v>
      </c>
      <c r="V46" t="s">
        <v>58</v>
      </c>
      <c r="W46" t="s">
        <v>58</v>
      </c>
      <c r="X46" t="s">
        <v>58</v>
      </c>
      <c r="Y46" t="s">
        <v>57</v>
      </c>
      <c r="Z46" t="s">
        <v>57</v>
      </c>
      <c r="AA46" t="s">
        <v>58</v>
      </c>
      <c r="AB46" t="s">
        <v>57</v>
      </c>
      <c r="AC46" t="s">
        <v>59</v>
      </c>
      <c r="AD46" t="s">
        <v>57</v>
      </c>
      <c r="AE46" t="s">
        <v>58</v>
      </c>
      <c r="AF46" t="s">
        <v>57</v>
      </c>
      <c r="AG46" t="s">
        <v>58</v>
      </c>
      <c r="AH46" t="s">
        <v>58</v>
      </c>
      <c r="AI46" t="s">
        <v>57</v>
      </c>
      <c r="AJ46" t="s">
        <v>59</v>
      </c>
      <c r="AK46" t="s">
        <v>57</v>
      </c>
      <c r="AL46" t="s">
        <v>58</v>
      </c>
      <c r="AM46" t="s">
        <v>57</v>
      </c>
      <c r="AN46" t="s">
        <v>58</v>
      </c>
      <c r="AO46" t="s">
        <v>57</v>
      </c>
      <c r="AP46" t="s">
        <v>58</v>
      </c>
      <c r="AQ46" t="s">
        <v>57</v>
      </c>
      <c r="AR46" t="s">
        <v>58</v>
      </c>
      <c r="AS46">
        <v>10</v>
      </c>
      <c r="AT46">
        <v>8</v>
      </c>
      <c r="AU46">
        <v>9</v>
      </c>
      <c r="AV46">
        <v>6</v>
      </c>
      <c r="AW46">
        <v>7</v>
      </c>
    </row>
    <row r="47" spans="1:49" x14ac:dyDescent="0.3">
      <c r="A47">
        <v>46</v>
      </c>
      <c r="B47" t="s">
        <v>70</v>
      </c>
      <c r="C47" t="s">
        <v>48</v>
      </c>
      <c r="D47" t="s">
        <v>61</v>
      </c>
      <c r="E47" t="s">
        <v>100</v>
      </c>
      <c r="F47" t="s">
        <v>51</v>
      </c>
      <c r="G47" t="s">
        <v>80</v>
      </c>
      <c r="H47" t="s">
        <v>53</v>
      </c>
      <c r="I47" t="s">
        <v>65</v>
      </c>
      <c r="J47" t="s">
        <v>65</v>
      </c>
      <c r="K47">
        <v>1</v>
      </c>
      <c r="L47">
        <v>3</v>
      </c>
      <c r="M47">
        <v>2</v>
      </c>
      <c r="N47">
        <v>4</v>
      </c>
      <c r="O47">
        <v>5</v>
      </c>
      <c r="P47" t="s">
        <v>67</v>
      </c>
      <c r="Q47" t="s">
        <v>59</v>
      </c>
      <c r="R47" t="s">
        <v>69</v>
      </c>
      <c r="S47" t="s">
        <v>57</v>
      </c>
      <c r="T47" t="s">
        <v>68</v>
      </c>
      <c r="U47" t="s">
        <v>58</v>
      </c>
      <c r="V47" t="s">
        <v>58</v>
      </c>
      <c r="W47" t="s">
        <v>57</v>
      </c>
      <c r="X47" t="s">
        <v>69</v>
      </c>
      <c r="Y47" t="s">
        <v>59</v>
      </c>
      <c r="Z47" t="s">
        <v>68</v>
      </c>
      <c r="AA47" t="s">
        <v>58</v>
      </c>
      <c r="AB47" t="s">
        <v>69</v>
      </c>
      <c r="AC47" t="s">
        <v>59</v>
      </c>
      <c r="AD47" t="s">
        <v>68</v>
      </c>
      <c r="AE47" t="s">
        <v>57</v>
      </c>
      <c r="AF47" t="s">
        <v>58</v>
      </c>
      <c r="AG47" t="s">
        <v>58</v>
      </c>
      <c r="AH47" t="s">
        <v>57</v>
      </c>
      <c r="AI47" t="s">
        <v>58</v>
      </c>
      <c r="AJ47" t="s">
        <v>58</v>
      </c>
      <c r="AK47" t="s">
        <v>57</v>
      </c>
      <c r="AL47" t="s">
        <v>58</v>
      </c>
      <c r="AM47" t="s">
        <v>58</v>
      </c>
      <c r="AN47" t="s">
        <v>58</v>
      </c>
      <c r="AO47" t="s">
        <v>58</v>
      </c>
      <c r="AP47" t="s">
        <v>57</v>
      </c>
      <c r="AQ47" t="s">
        <v>57</v>
      </c>
      <c r="AR47" t="s">
        <v>59</v>
      </c>
      <c r="AS47">
        <v>6</v>
      </c>
      <c r="AT47">
        <v>7</v>
      </c>
      <c r="AU47">
        <v>5</v>
      </c>
      <c r="AV47">
        <v>8</v>
      </c>
      <c r="AW47">
        <v>10</v>
      </c>
    </row>
    <row r="48" spans="1:49" x14ac:dyDescent="0.3">
      <c r="A48">
        <v>47</v>
      </c>
      <c r="B48" t="s">
        <v>47</v>
      </c>
      <c r="C48" t="s">
        <v>133</v>
      </c>
      <c r="D48" t="s">
        <v>134</v>
      </c>
      <c r="E48" t="s">
        <v>121</v>
      </c>
      <c r="F48" t="s">
        <v>127</v>
      </c>
      <c r="G48" t="s">
        <v>72</v>
      </c>
      <c r="H48" t="s">
        <v>53</v>
      </c>
      <c r="I48" t="s">
        <v>77</v>
      </c>
      <c r="J48" t="s">
        <v>66</v>
      </c>
      <c r="K48">
        <v>5</v>
      </c>
      <c r="L48">
        <v>4</v>
      </c>
      <c r="M48">
        <v>3</v>
      </c>
      <c r="N48">
        <v>2</v>
      </c>
      <c r="O48">
        <v>1</v>
      </c>
      <c r="P48" t="s">
        <v>75</v>
      </c>
      <c r="Q48" t="s">
        <v>57</v>
      </c>
      <c r="R48" t="s">
        <v>57</v>
      </c>
      <c r="S48" t="s">
        <v>57</v>
      </c>
      <c r="T48" t="s">
        <v>57</v>
      </c>
      <c r="U48" t="s">
        <v>57</v>
      </c>
      <c r="V48" t="s">
        <v>57</v>
      </c>
      <c r="W48" t="s">
        <v>59</v>
      </c>
      <c r="X48" t="s">
        <v>57</v>
      </c>
      <c r="Y48" t="s">
        <v>59</v>
      </c>
      <c r="Z48" t="s">
        <v>59</v>
      </c>
      <c r="AA48" t="s">
        <v>59</v>
      </c>
      <c r="AB48" t="s">
        <v>57</v>
      </c>
      <c r="AC48" t="s">
        <v>57</v>
      </c>
      <c r="AD48" t="s">
        <v>57</v>
      </c>
      <c r="AE48" t="s">
        <v>57</v>
      </c>
      <c r="AF48" t="s">
        <v>58</v>
      </c>
      <c r="AG48" t="s">
        <v>69</v>
      </c>
      <c r="AH48" t="s">
        <v>59</v>
      </c>
      <c r="AI48" t="s">
        <v>57</v>
      </c>
      <c r="AJ48" t="s">
        <v>69</v>
      </c>
      <c r="AK48" t="s">
        <v>69</v>
      </c>
      <c r="AL48" t="s">
        <v>57</v>
      </c>
      <c r="AM48" t="s">
        <v>57</v>
      </c>
      <c r="AN48" t="s">
        <v>57</v>
      </c>
      <c r="AO48" t="s">
        <v>57</v>
      </c>
      <c r="AP48" t="s">
        <v>57</v>
      </c>
      <c r="AQ48" t="s">
        <v>57</v>
      </c>
      <c r="AR48" t="s">
        <v>59</v>
      </c>
      <c r="AS48">
        <v>10</v>
      </c>
      <c r="AT48">
        <v>1</v>
      </c>
      <c r="AU48">
        <v>10</v>
      </c>
      <c r="AV48">
        <v>10</v>
      </c>
      <c r="AW48">
        <v>1</v>
      </c>
    </row>
    <row r="49" spans="1:49" x14ac:dyDescent="0.3">
      <c r="A49">
        <v>48</v>
      </c>
      <c r="B49" t="s">
        <v>47</v>
      </c>
      <c r="C49" t="s">
        <v>133</v>
      </c>
      <c r="D49" t="s">
        <v>134</v>
      </c>
      <c r="E49" t="s">
        <v>76</v>
      </c>
      <c r="F49" t="s">
        <v>127</v>
      </c>
      <c r="G49" t="s">
        <v>72</v>
      </c>
      <c r="H49" t="s">
        <v>53</v>
      </c>
      <c r="I49" t="s">
        <v>65</v>
      </c>
      <c r="J49" t="s">
        <v>66</v>
      </c>
      <c r="K49">
        <v>1</v>
      </c>
      <c r="L49">
        <v>5</v>
      </c>
      <c r="M49">
        <v>1</v>
      </c>
      <c r="N49">
        <v>1</v>
      </c>
      <c r="O49">
        <v>1</v>
      </c>
      <c r="P49" t="s">
        <v>135</v>
      </c>
      <c r="Q49" t="s">
        <v>58</v>
      </c>
      <c r="R49" t="s">
        <v>58</v>
      </c>
      <c r="S49" t="s">
        <v>58</v>
      </c>
      <c r="T49" t="s">
        <v>58</v>
      </c>
      <c r="U49" t="s">
        <v>58</v>
      </c>
      <c r="V49" t="s">
        <v>58</v>
      </c>
      <c r="W49" t="s">
        <v>58</v>
      </c>
      <c r="X49" t="s">
        <v>58</v>
      </c>
      <c r="Y49" t="s">
        <v>58</v>
      </c>
      <c r="Z49" t="s">
        <v>58</v>
      </c>
      <c r="AA49" t="s">
        <v>59</v>
      </c>
      <c r="AB49" t="s">
        <v>58</v>
      </c>
      <c r="AC49" t="s">
        <v>58</v>
      </c>
      <c r="AD49" t="s">
        <v>58</v>
      </c>
      <c r="AE49" t="s">
        <v>58</v>
      </c>
      <c r="AF49" t="s">
        <v>58</v>
      </c>
      <c r="AG49" t="s">
        <v>59</v>
      </c>
      <c r="AH49" t="s">
        <v>59</v>
      </c>
      <c r="AI49" t="s">
        <v>59</v>
      </c>
      <c r="AJ49" t="s">
        <v>59</v>
      </c>
      <c r="AK49" t="s">
        <v>59</v>
      </c>
      <c r="AL49" t="s">
        <v>58</v>
      </c>
      <c r="AM49" t="s">
        <v>58</v>
      </c>
      <c r="AN49" t="s">
        <v>58</v>
      </c>
      <c r="AO49" t="s">
        <v>58</v>
      </c>
      <c r="AP49" t="s">
        <v>58</v>
      </c>
      <c r="AQ49" t="s">
        <v>58</v>
      </c>
      <c r="AR49" t="s">
        <v>58</v>
      </c>
      <c r="AS49">
        <v>1</v>
      </c>
      <c r="AT49">
        <v>10</v>
      </c>
      <c r="AU49">
        <v>1</v>
      </c>
      <c r="AV49">
        <v>1</v>
      </c>
      <c r="AW49">
        <v>1</v>
      </c>
    </row>
    <row r="50" spans="1:49" x14ac:dyDescent="0.3">
      <c r="A50">
        <v>49</v>
      </c>
      <c r="B50" t="s">
        <v>70</v>
      </c>
      <c r="C50" t="s">
        <v>48</v>
      </c>
      <c r="D50" t="s">
        <v>49</v>
      </c>
      <c r="E50" t="s">
        <v>136</v>
      </c>
      <c r="F50" t="s">
        <v>51</v>
      </c>
      <c r="G50" t="s">
        <v>72</v>
      </c>
      <c r="H50" t="s">
        <v>53</v>
      </c>
      <c r="I50" t="s">
        <v>65</v>
      </c>
      <c r="J50" t="s">
        <v>65</v>
      </c>
      <c r="K50">
        <v>5</v>
      </c>
      <c r="L50">
        <v>4</v>
      </c>
      <c r="M50">
        <v>5</v>
      </c>
      <c r="N50">
        <v>1</v>
      </c>
      <c r="O50">
        <v>1</v>
      </c>
      <c r="P50" t="s">
        <v>67</v>
      </c>
      <c r="Q50" t="s">
        <v>58</v>
      </c>
      <c r="R50" t="s">
        <v>57</v>
      </c>
      <c r="S50" t="s">
        <v>59</v>
      </c>
      <c r="T50" t="s">
        <v>58</v>
      </c>
      <c r="U50" t="s">
        <v>57</v>
      </c>
      <c r="V50" t="s">
        <v>57</v>
      </c>
      <c r="W50" t="s">
        <v>58</v>
      </c>
      <c r="X50" t="s">
        <v>57</v>
      </c>
      <c r="Y50" t="s">
        <v>59</v>
      </c>
      <c r="Z50" t="s">
        <v>57</v>
      </c>
      <c r="AA50" t="s">
        <v>58</v>
      </c>
      <c r="AB50" t="s">
        <v>57</v>
      </c>
      <c r="AC50" t="s">
        <v>59</v>
      </c>
      <c r="AD50" t="s">
        <v>57</v>
      </c>
      <c r="AE50" t="s">
        <v>58</v>
      </c>
      <c r="AF50" t="s">
        <v>57</v>
      </c>
      <c r="AG50" t="s">
        <v>58</v>
      </c>
      <c r="AH50" t="s">
        <v>57</v>
      </c>
      <c r="AI50" t="s">
        <v>58</v>
      </c>
      <c r="AJ50" t="s">
        <v>58</v>
      </c>
      <c r="AK50" t="s">
        <v>57</v>
      </c>
      <c r="AL50" t="s">
        <v>69</v>
      </c>
      <c r="AM50" t="s">
        <v>69</v>
      </c>
      <c r="AN50" t="s">
        <v>59</v>
      </c>
      <c r="AO50" t="s">
        <v>69</v>
      </c>
      <c r="AP50" t="s">
        <v>59</v>
      </c>
      <c r="AQ50" t="s">
        <v>59</v>
      </c>
      <c r="AR50" t="s">
        <v>69</v>
      </c>
      <c r="AS50">
        <v>10</v>
      </c>
      <c r="AT50">
        <v>8</v>
      </c>
      <c r="AU50">
        <v>10</v>
      </c>
      <c r="AV50">
        <v>3</v>
      </c>
      <c r="AW50">
        <v>1</v>
      </c>
    </row>
    <row r="51" spans="1:49" x14ac:dyDescent="0.3">
      <c r="A51">
        <v>50</v>
      </c>
      <c r="B51" t="s">
        <v>47</v>
      </c>
      <c r="C51" t="s">
        <v>48</v>
      </c>
      <c r="D51" t="s">
        <v>49</v>
      </c>
      <c r="E51" t="s">
        <v>121</v>
      </c>
      <c r="F51" t="s">
        <v>51</v>
      </c>
      <c r="G51" t="s">
        <v>72</v>
      </c>
      <c r="H51" t="s">
        <v>53</v>
      </c>
      <c r="I51" t="s">
        <v>65</v>
      </c>
      <c r="J51" t="s">
        <v>66</v>
      </c>
      <c r="K51">
        <v>1</v>
      </c>
      <c r="L51">
        <v>4</v>
      </c>
      <c r="M51">
        <v>3</v>
      </c>
      <c r="N51">
        <v>1</v>
      </c>
      <c r="O51">
        <v>2</v>
      </c>
      <c r="P51" t="s">
        <v>137</v>
      </c>
      <c r="Q51" t="s">
        <v>57</v>
      </c>
      <c r="R51" t="s">
        <v>57</v>
      </c>
      <c r="S51" t="s">
        <v>57</v>
      </c>
      <c r="T51" t="s">
        <v>57</v>
      </c>
      <c r="U51" t="s">
        <v>57</v>
      </c>
      <c r="V51" t="s">
        <v>57</v>
      </c>
      <c r="W51" t="s">
        <v>59</v>
      </c>
      <c r="X51" t="s">
        <v>57</v>
      </c>
      <c r="Y51" t="s">
        <v>57</v>
      </c>
      <c r="Z51" t="s">
        <v>57</v>
      </c>
      <c r="AA51" t="s">
        <v>59</v>
      </c>
      <c r="AB51" t="s">
        <v>69</v>
      </c>
      <c r="AC51" t="s">
        <v>59</v>
      </c>
      <c r="AD51" t="s">
        <v>69</v>
      </c>
      <c r="AE51" t="s">
        <v>59</v>
      </c>
      <c r="AF51" t="s">
        <v>69</v>
      </c>
      <c r="AG51" t="s">
        <v>59</v>
      </c>
      <c r="AH51" t="s">
        <v>69</v>
      </c>
      <c r="AI51" t="s">
        <v>59</v>
      </c>
      <c r="AJ51" t="s">
        <v>59</v>
      </c>
      <c r="AK51" t="s">
        <v>68</v>
      </c>
      <c r="AL51" t="s">
        <v>69</v>
      </c>
      <c r="AM51" t="s">
        <v>68</v>
      </c>
      <c r="AN51" t="s">
        <v>59</v>
      </c>
      <c r="AO51" t="s">
        <v>68</v>
      </c>
      <c r="AP51" t="s">
        <v>69</v>
      </c>
      <c r="AQ51" t="s">
        <v>57</v>
      </c>
      <c r="AR51" t="s">
        <v>59</v>
      </c>
      <c r="AS51">
        <v>4</v>
      </c>
      <c r="AT51">
        <v>1</v>
      </c>
      <c r="AU51">
        <v>1</v>
      </c>
      <c r="AV51">
        <v>2</v>
      </c>
      <c r="AW51">
        <v>3</v>
      </c>
    </row>
    <row r="52" spans="1:49" x14ac:dyDescent="0.3">
      <c r="A52">
        <v>51</v>
      </c>
      <c r="B52" t="s">
        <v>47</v>
      </c>
      <c r="C52" t="s">
        <v>60</v>
      </c>
      <c r="D52" t="s">
        <v>61</v>
      </c>
      <c r="E52" t="s">
        <v>138</v>
      </c>
      <c r="F52" t="s">
        <v>115</v>
      </c>
      <c r="G52" t="s">
        <v>52</v>
      </c>
      <c r="H52" t="s">
        <v>53</v>
      </c>
      <c r="I52" t="s">
        <v>65</v>
      </c>
      <c r="J52" t="s">
        <v>66</v>
      </c>
      <c r="K52">
        <v>1</v>
      </c>
      <c r="L52">
        <v>2</v>
      </c>
      <c r="M52">
        <v>5</v>
      </c>
      <c r="N52">
        <v>1</v>
      </c>
      <c r="O52">
        <v>1</v>
      </c>
      <c r="P52" t="s">
        <v>131</v>
      </c>
      <c r="Q52" t="s">
        <v>58</v>
      </c>
      <c r="R52" t="s">
        <v>58</v>
      </c>
      <c r="S52" t="s">
        <v>59</v>
      </c>
      <c r="T52" t="s">
        <v>57</v>
      </c>
      <c r="U52" t="s">
        <v>57</v>
      </c>
      <c r="V52" t="s">
        <v>69</v>
      </c>
      <c r="W52" t="s">
        <v>57</v>
      </c>
      <c r="X52" t="s">
        <v>58</v>
      </c>
      <c r="Y52" t="s">
        <v>58</v>
      </c>
      <c r="Z52" t="s">
        <v>58</v>
      </c>
      <c r="AA52" t="s">
        <v>58</v>
      </c>
      <c r="AB52" t="s">
        <v>69</v>
      </c>
      <c r="AC52" t="s">
        <v>57</v>
      </c>
      <c r="AD52" t="s">
        <v>59</v>
      </c>
      <c r="AE52" t="s">
        <v>57</v>
      </c>
      <c r="AF52" t="s">
        <v>57</v>
      </c>
      <c r="AG52" t="s">
        <v>57</v>
      </c>
      <c r="AH52" t="s">
        <v>57</v>
      </c>
      <c r="AI52" t="s">
        <v>57</v>
      </c>
      <c r="AJ52" t="s">
        <v>59</v>
      </c>
      <c r="AK52" t="s">
        <v>57</v>
      </c>
      <c r="AL52" t="s">
        <v>59</v>
      </c>
      <c r="AM52" t="s">
        <v>58</v>
      </c>
      <c r="AN52" t="s">
        <v>57</v>
      </c>
      <c r="AO52" t="s">
        <v>58</v>
      </c>
      <c r="AP52" t="s">
        <v>58</v>
      </c>
      <c r="AQ52" t="s">
        <v>57</v>
      </c>
      <c r="AR52" t="s">
        <v>57</v>
      </c>
      <c r="AS52">
        <v>1</v>
      </c>
      <c r="AT52">
        <v>2</v>
      </c>
      <c r="AU52">
        <v>4</v>
      </c>
      <c r="AV52">
        <v>1</v>
      </c>
      <c r="AW52">
        <v>1</v>
      </c>
    </row>
    <row r="53" spans="1:49" x14ac:dyDescent="0.3">
      <c r="A53">
        <v>52</v>
      </c>
      <c r="B53" t="s">
        <v>70</v>
      </c>
      <c r="C53" t="s">
        <v>48</v>
      </c>
      <c r="D53" t="s">
        <v>82</v>
      </c>
      <c r="E53" t="s">
        <v>121</v>
      </c>
      <c r="F53" t="s">
        <v>127</v>
      </c>
      <c r="G53" t="s">
        <v>80</v>
      </c>
      <c r="H53" t="s">
        <v>53</v>
      </c>
      <c r="I53" t="s">
        <v>65</v>
      </c>
      <c r="J53" t="s">
        <v>55</v>
      </c>
      <c r="K53">
        <v>4</v>
      </c>
      <c r="L53">
        <v>1</v>
      </c>
      <c r="M53">
        <v>3</v>
      </c>
      <c r="N53">
        <v>1</v>
      </c>
      <c r="O53">
        <v>1</v>
      </c>
      <c r="P53" t="s">
        <v>67</v>
      </c>
      <c r="Q53" t="s">
        <v>57</v>
      </c>
      <c r="R53" t="s">
        <v>59</v>
      </c>
      <c r="S53" t="s">
        <v>58</v>
      </c>
      <c r="T53" t="s">
        <v>57</v>
      </c>
      <c r="U53" t="s">
        <v>57</v>
      </c>
      <c r="V53" t="s">
        <v>69</v>
      </c>
      <c r="W53" t="s">
        <v>59</v>
      </c>
      <c r="X53" t="s">
        <v>57</v>
      </c>
      <c r="Y53" t="s">
        <v>59</v>
      </c>
      <c r="Z53" t="s">
        <v>59</v>
      </c>
      <c r="AA53" t="s">
        <v>59</v>
      </c>
      <c r="AB53" t="s">
        <v>59</v>
      </c>
      <c r="AC53" t="s">
        <v>57</v>
      </c>
      <c r="AD53" t="s">
        <v>57</v>
      </c>
      <c r="AE53" t="s">
        <v>59</v>
      </c>
      <c r="AF53" t="s">
        <v>59</v>
      </c>
      <c r="AG53" t="s">
        <v>57</v>
      </c>
      <c r="AH53" t="s">
        <v>59</v>
      </c>
      <c r="AI53" t="s">
        <v>59</v>
      </c>
      <c r="AJ53" t="s">
        <v>59</v>
      </c>
      <c r="AK53" t="s">
        <v>69</v>
      </c>
      <c r="AL53" t="s">
        <v>69</v>
      </c>
      <c r="AM53" t="s">
        <v>69</v>
      </c>
      <c r="AN53" t="s">
        <v>69</v>
      </c>
      <c r="AO53" t="s">
        <v>57</v>
      </c>
      <c r="AP53" t="s">
        <v>69</v>
      </c>
      <c r="AQ53" t="s">
        <v>69</v>
      </c>
      <c r="AR53" t="s">
        <v>69</v>
      </c>
      <c r="AS53">
        <v>9</v>
      </c>
      <c r="AT53">
        <v>9</v>
      </c>
      <c r="AU53">
        <v>9</v>
      </c>
      <c r="AV53">
        <v>4</v>
      </c>
      <c r="AW53">
        <v>8</v>
      </c>
    </row>
    <row r="54" spans="1:49" x14ac:dyDescent="0.3">
      <c r="A54">
        <v>53</v>
      </c>
      <c r="B54" t="s">
        <v>70</v>
      </c>
      <c r="C54" t="s">
        <v>48</v>
      </c>
      <c r="D54" t="s">
        <v>49</v>
      </c>
      <c r="E54" t="s">
        <v>79</v>
      </c>
      <c r="F54" t="s">
        <v>63</v>
      </c>
      <c r="G54" t="s">
        <v>80</v>
      </c>
      <c r="H54" t="s">
        <v>53</v>
      </c>
      <c r="I54" t="s">
        <v>65</v>
      </c>
      <c r="J54" t="s">
        <v>65</v>
      </c>
      <c r="K54">
        <v>5</v>
      </c>
      <c r="L54">
        <v>5</v>
      </c>
      <c r="M54">
        <v>3</v>
      </c>
      <c r="N54">
        <v>2</v>
      </c>
      <c r="O54">
        <v>2</v>
      </c>
      <c r="P54" t="s">
        <v>139</v>
      </c>
      <c r="Q54" t="s">
        <v>58</v>
      </c>
      <c r="R54" t="s">
        <v>58</v>
      </c>
      <c r="S54" t="s">
        <v>58</v>
      </c>
      <c r="T54" t="s">
        <v>58</v>
      </c>
      <c r="U54" t="s">
        <v>58</v>
      </c>
      <c r="V54" t="s">
        <v>58</v>
      </c>
      <c r="W54" t="s">
        <v>58</v>
      </c>
      <c r="X54" t="s">
        <v>58</v>
      </c>
      <c r="Y54" t="s">
        <v>58</v>
      </c>
      <c r="Z54" t="s">
        <v>58</v>
      </c>
      <c r="AA54" t="s">
        <v>58</v>
      </c>
      <c r="AB54" t="s">
        <v>58</v>
      </c>
      <c r="AC54" t="s">
        <v>58</v>
      </c>
      <c r="AD54" t="s">
        <v>58</v>
      </c>
      <c r="AE54" t="s">
        <v>58</v>
      </c>
      <c r="AF54" t="s">
        <v>58</v>
      </c>
      <c r="AG54" t="s">
        <v>58</v>
      </c>
      <c r="AH54" t="s">
        <v>58</v>
      </c>
      <c r="AI54" t="s">
        <v>58</v>
      </c>
      <c r="AJ54" t="s">
        <v>58</v>
      </c>
      <c r="AK54" t="s">
        <v>58</v>
      </c>
      <c r="AL54" t="s">
        <v>58</v>
      </c>
      <c r="AM54" t="s">
        <v>58</v>
      </c>
      <c r="AN54" t="s">
        <v>58</v>
      </c>
      <c r="AO54" t="s">
        <v>58</v>
      </c>
      <c r="AP54" t="s">
        <v>58</v>
      </c>
      <c r="AQ54" t="s">
        <v>58</v>
      </c>
      <c r="AR54" t="s">
        <v>58</v>
      </c>
      <c r="AS54">
        <v>10</v>
      </c>
      <c r="AT54">
        <v>10</v>
      </c>
      <c r="AU54">
        <v>8</v>
      </c>
      <c r="AV54">
        <v>7</v>
      </c>
      <c r="AW54">
        <v>4</v>
      </c>
    </row>
    <row r="55" spans="1:49" x14ac:dyDescent="0.3">
      <c r="A55">
        <v>54</v>
      </c>
      <c r="B55" t="s">
        <v>70</v>
      </c>
      <c r="C55" t="s">
        <v>48</v>
      </c>
      <c r="D55" t="s">
        <v>49</v>
      </c>
      <c r="E55" t="s">
        <v>99</v>
      </c>
      <c r="F55" t="s">
        <v>63</v>
      </c>
      <c r="G55" t="s">
        <v>72</v>
      </c>
      <c r="H55" t="s">
        <v>53</v>
      </c>
      <c r="I55" t="s">
        <v>54</v>
      </c>
      <c r="J55" t="s">
        <v>65</v>
      </c>
      <c r="K55">
        <v>4</v>
      </c>
      <c r="L55">
        <v>1</v>
      </c>
      <c r="M55">
        <v>1</v>
      </c>
      <c r="N55">
        <v>4</v>
      </c>
      <c r="O55">
        <v>4</v>
      </c>
      <c r="P55" t="s">
        <v>81</v>
      </c>
      <c r="Q55" t="s">
        <v>58</v>
      </c>
      <c r="R55" t="s">
        <v>57</v>
      </c>
      <c r="S55" t="s">
        <v>58</v>
      </c>
      <c r="T55" t="s">
        <v>57</v>
      </c>
      <c r="U55" t="s">
        <v>57</v>
      </c>
      <c r="V55" t="s">
        <v>57</v>
      </c>
      <c r="W55" t="s">
        <v>59</v>
      </c>
      <c r="X55" t="s">
        <v>59</v>
      </c>
      <c r="Y55" t="s">
        <v>59</v>
      </c>
      <c r="Z55" t="s">
        <v>59</v>
      </c>
      <c r="AA55" t="s">
        <v>69</v>
      </c>
      <c r="AB55" t="s">
        <v>69</v>
      </c>
      <c r="AC55" t="s">
        <v>69</v>
      </c>
      <c r="AD55" t="s">
        <v>69</v>
      </c>
      <c r="AE55" t="s">
        <v>69</v>
      </c>
      <c r="AF55" t="s">
        <v>69</v>
      </c>
      <c r="AG55" t="s">
        <v>57</v>
      </c>
      <c r="AH55" t="s">
        <v>57</v>
      </c>
      <c r="AI55" t="s">
        <v>57</v>
      </c>
      <c r="AJ55" t="s">
        <v>57</v>
      </c>
      <c r="AK55" t="s">
        <v>57</v>
      </c>
      <c r="AL55" t="s">
        <v>58</v>
      </c>
      <c r="AM55" t="s">
        <v>58</v>
      </c>
      <c r="AN55" t="s">
        <v>58</v>
      </c>
      <c r="AO55" t="s">
        <v>58</v>
      </c>
      <c r="AP55" t="s">
        <v>57</v>
      </c>
      <c r="AQ55" t="s">
        <v>58</v>
      </c>
      <c r="AR55" t="s">
        <v>58</v>
      </c>
      <c r="AS55">
        <v>1</v>
      </c>
      <c r="AT55">
        <v>10</v>
      </c>
      <c r="AU55">
        <v>10</v>
      </c>
      <c r="AV55">
        <v>1</v>
      </c>
      <c r="AW55">
        <v>1</v>
      </c>
    </row>
    <row r="56" spans="1:49" x14ac:dyDescent="0.3">
      <c r="A56">
        <v>55</v>
      </c>
      <c r="B56" t="s">
        <v>70</v>
      </c>
      <c r="C56" t="s">
        <v>48</v>
      </c>
      <c r="D56" t="s">
        <v>49</v>
      </c>
      <c r="E56" t="s">
        <v>50</v>
      </c>
      <c r="F56" t="s">
        <v>115</v>
      </c>
      <c r="G56" t="s">
        <v>64</v>
      </c>
      <c r="H56" t="s">
        <v>53</v>
      </c>
      <c r="I56" t="s">
        <v>54</v>
      </c>
      <c r="J56" t="s">
        <v>66</v>
      </c>
      <c r="K56">
        <v>3</v>
      </c>
      <c r="L56">
        <v>4</v>
      </c>
      <c r="M56">
        <v>5</v>
      </c>
      <c r="N56">
        <v>2</v>
      </c>
      <c r="O56">
        <v>2</v>
      </c>
      <c r="P56" t="s">
        <v>140</v>
      </c>
      <c r="Q56" t="s">
        <v>57</v>
      </c>
      <c r="R56" t="s">
        <v>57</v>
      </c>
      <c r="S56" t="s">
        <v>57</v>
      </c>
      <c r="T56" t="s">
        <v>57</v>
      </c>
      <c r="U56" t="s">
        <v>57</v>
      </c>
      <c r="V56" t="s">
        <v>57</v>
      </c>
      <c r="W56" t="s">
        <v>57</v>
      </c>
      <c r="X56" t="s">
        <v>57</v>
      </c>
      <c r="Y56" t="s">
        <v>57</v>
      </c>
      <c r="Z56" t="s">
        <v>57</v>
      </c>
      <c r="AA56" t="s">
        <v>57</v>
      </c>
      <c r="AB56" t="s">
        <v>57</v>
      </c>
      <c r="AC56" t="s">
        <v>57</v>
      </c>
      <c r="AD56" t="s">
        <v>57</v>
      </c>
      <c r="AE56" t="s">
        <v>57</v>
      </c>
      <c r="AF56" t="s">
        <v>57</v>
      </c>
      <c r="AG56" t="s">
        <v>57</v>
      </c>
      <c r="AH56" t="s">
        <v>57</v>
      </c>
      <c r="AI56" t="s">
        <v>57</v>
      </c>
      <c r="AJ56" t="s">
        <v>57</v>
      </c>
      <c r="AK56" t="s">
        <v>57</v>
      </c>
      <c r="AL56" t="s">
        <v>57</v>
      </c>
      <c r="AM56" t="s">
        <v>57</v>
      </c>
      <c r="AN56" t="s">
        <v>57</v>
      </c>
      <c r="AO56" t="s">
        <v>57</v>
      </c>
      <c r="AP56" t="s">
        <v>57</v>
      </c>
      <c r="AQ56" t="s">
        <v>57</v>
      </c>
      <c r="AR56" t="s">
        <v>57</v>
      </c>
      <c r="AS56">
        <v>10</v>
      </c>
      <c r="AT56">
        <v>8</v>
      </c>
      <c r="AU56">
        <v>9</v>
      </c>
      <c r="AV56">
        <v>7</v>
      </c>
      <c r="AW56">
        <v>7</v>
      </c>
    </row>
    <row r="57" spans="1:49" x14ac:dyDescent="0.3">
      <c r="A57">
        <v>56</v>
      </c>
      <c r="B57" t="s">
        <v>70</v>
      </c>
      <c r="C57" t="s">
        <v>48</v>
      </c>
      <c r="D57" t="s">
        <v>49</v>
      </c>
      <c r="E57" t="s">
        <v>105</v>
      </c>
      <c r="F57" t="s">
        <v>115</v>
      </c>
      <c r="G57" t="s">
        <v>80</v>
      </c>
      <c r="H57" t="s">
        <v>53</v>
      </c>
      <c r="I57" t="s">
        <v>77</v>
      </c>
      <c r="J57" t="s">
        <v>66</v>
      </c>
      <c r="K57">
        <v>4</v>
      </c>
      <c r="L57">
        <v>3</v>
      </c>
      <c r="M57">
        <v>3</v>
      </c>
      <c r="N57">
        <v>2</v>
      </c>
      <c r="O57">
        <v>1</v>
      </c>
      <c r="P57" t="s">
        <v>75</v>
      </c>
      <c r="Q57" t="s">
        <v>57</v>
      </c>
      <c r="R57" t="s">
        <v>57</v>
      </c>
      <c r="S57" t="s">
        <v>59</v>
      </c>
      <c r="T57" t="s">
        <v>59</v>
      </c>
      <c r="U57" t="s">
        <v>57</v>
      </c>
      <c r="V57" t="s">
        <v>59</v>
      </c>
      <c r="W57" t="s">
        <v>57</v>
      </c>
      <c r="X57" t="s">
        <v>59</v>
      </c>
      <c r="Y57" t="s">
        <v>57</v>
      </c>
      <c r="Z57" t="s">
        <v>59</v>
      </c>
      <c r="AA57" t="s">
        <v>59</v>
      </c>
      <c r="AB57" t="s">
        <v>59</v>
      </c>
      <c r="AC57" t="s">
        <v>57</v>
      </c>
      <c r="AD57" t="s">
        <v>57</v>
      </c>
      <c r="AE57" t="s">
        <v>57</v>
      </c>
      <c r="AF57" t="s">
        <v>59</v>
      </c>
      <c r="AG57" t="s">
        <v>57</v>
      </c>
      <c r="AH57" t="s">
        <v>57</v>
      </c>
      <c r="AI57" t="s">
        <v>57</v>
      </c>
      <c r="AJ57" t="s">
        <v>57</v>
      </c>
      <c r="AK57" t="s">
        <v>57</v>
      </c>
      <c r="AL57" t="s">
        <v>59</v>
      </c>
      <c r="AM57" t="s">
        <v>59</v>
      </c>
      <c r="AN57" t="s">
        <v>59</v>
      </c>
      <c r="AO57" t="s">
        <v>57</v>
      </c>
      <c r="AP57" t="s">
        <v>57</v>
      </c>
      <c r="AQ57" t="s">
        <v>57</v>
      </c>
      <c r="AR57" t="s">
        <v>57</v>
      </c>
      <c r="AS57">
        <v>7</v>
      </c>
      <c r="AT57">
        <v>8</v>
      </c>
      <c r="AU57">
        <v>7</v>
      </c>
      <c r="AV57">
        <v>7</v>
      </c>
      <c r="AW57">
        <v>8</v>
      </c>
    </row>
    <row r="58" spans="1:49" x14ac:dyDescent="0.3">
      <c r="A58">
        <v>57</v>
      </c>
      <c r="B58" t="s">
        <v>47</v>
      </c>
      <c r="C58" t="s">
        <v>48</v>
      </c>
      <c r="D58" t="s">
        <v>49</v>
      </c>
      <c r="E58" t="s">
        <v>100</v>
      </c>
      <c r="F58" t="s">
        <v>63</v>
      </c>
      <c r="G58" t="s">
        <v>80</v>
      </c>
      <c r="H58" t="s">
        <v>53</v>
      </c>
      <c r="I58" t="s">
        <v>54</v>
      </c>
      <c r="J58" t="s">
        <v>66</v>
      </c>
      <c r="K58">
        <v>2</v>
      </c>
      <c r="L58">
        <v>5</v>
      </c>
      <c r="M58">
        <v>5</v>
      </c>
      <c r="N58">
        <v>2</v>
      </c>
      <c r="O58">
        <v>2</v>
      </c>
      <c r="P58" t="s">
        <v>141</v>
      </c>
      <c r="Q58" t="s">
        <v>57</v>
      </c>
      <c r="R58" t="s">
        <v>57</v>
      </c>
      <c r="S58" t="s">
        <v>57</v>
      </c>
      <c r="T58" t="s">
        <v>57</v>
      </c>
      <c r="U58" t="s">
        <v>57</v>
      </c>
      <c r="V58" t="s">
        <v>57</v>
      </c>
      <c r="W58" t="s">
        <v>59</v>
      </c>
      <c r="X58" t="s">
        <v>59</v>
      </c>
      <c r="Y58" t="s">
        <v>57</v>
      </c>
      <c r="Z58" t="s">
        <v>57</v>
      </c>
      <c r="AA58" t="s">
        <v>57</v>
      </c>
      <c r="AB58" t="s">
        <v>59</v>
      </c>
      <c r="AC58" t="s">
        <v>59</v>
      </c>
      <c r="AD58" t="s">
        <v>57</v>
      </c>
      <c r="AE58" t="s">
        <v>59</v>
      </c>
      <c r="AF58" t="s">
        <v>57</v>
      </c>
      <c r="AG58" t="s">
        <v>57</v>
      </c>
      <c r="AH58" t="s">
        <v>57</v>
      </c>
      <c r="AI58" t="s">
        <v>57</v>
      </c>
      <c r="AJ58" t="s">
        <v>57</v>
      </c>
      <c r="AK58" t="s">
        <v>57</v>
      </c>
      <c r="AL58" t="s">
        <v>57</v>
      </c>
      <c r="AM58" t="s">
        <v>57</v>
      </c>
      <c r="AN58" t="s">
        <v>57</v>
      </c>
      <c r="AO58" t="s">
        <v>57</v>
      </c>
      <c r="AP58" t="s">
        <v>57</v>
      </c>
      <c r="AQ58" t="s">
        <v>57</v>
      </c>
      <c r="AR58" t="s">
        <v>57</v>
      </c>
      <c r="AS58">
        <v>1</v>
      </c>
      <c r="AT58">
        <v>4</v>
      </c>
      <c r="AU58">
        <v>4</v>
      </c>
      <c r="AV58">
        <v>3</v>
      </c>
      <c r="AW58">
        <v>4</v>
      </c>
    </row>
    <row r="59" spans="1:49" x14ac:dyDescent="0.3">
      <c r="A59">
        <v>58</v>
      </c>
      <c r="B59" t="s">
        <v>70</v>
      </c>
      <c r="C59" t="s">
        <v>48</v>
      </c>
      <c r="D59" t="s">
        <v>61</v>
      </c>
      <c r="E59" t="s">
        <v>142</v>
      </c>
      <c r="F59" t="s">
        <v>63</v>
      </c>
      <c r="G59" t="s">
        <v>80</v>
      </c>
      <c r="H59" t="s">
        <v>53</v>
      </c>
      <c r="I59" t="s">
        <v>65</v>
      </c>
      <c r="J59" t="s">
        <v>66</v>
      </c>
      <c r="K59">
        <v>5</v>
      </c>
      <c r="L59">
        <v>4</v>
      </c>
      <c r="M59">
        <v>3</v>
      </c>
      <c r="N59">
        <v>2</v>
      </c>
      <c r="O59">
        <v>4</v>
      </c>
      <c r="P59" t="s">
        <v>67</v>
      </c>
      <c r="Q59" t="s">
        <v>58</v>
      </c>
      <c r="R59" t="s">
        <v>57</v>
      </c>
      <c r="S59" t="s">
        <v>58</v>
      </c>
      <c r="T59" t="s">
        <v>59</v>
      </c>
      <c r="U59" t="s">
        <v>69</v>
      </c>
      <c r="V59" t="s">
        <v>69</v>
      </c>
      <c r="W59" t="s">
        <v>57</v>
      </c>
      <c r="X59" t="s">
        <v>57</v>
      </c>
      <c r="Y59" t="s">
        <v>57</v>
      </c>
      <c r="Z59" t="s">
        <v>57</v>
      </c>
      <c r="AA59" t="s">
        <v>59</v>
      </c>
      <c r="AB59" t="s">
        <v>59</v>
      </c>
      <c r="AC59" t="s">
        <v>59</v>
      </c>
      <c r="AD59" t="s">
        <v>59</v>
      </c>
      <c r="AE59" t="s">
        <v>69</v>
      </c>
      <c r="AF59" t="s">
        <v>59</v>
      </c>
      <c r="AG59" t="s">
        <v>59</v>
      </c>
      <c r="AH59" t="s">
        <v>59</v>
      </c>
      <c r="AI59" t="s">
        <v>59</v>
      </c>
      <c r="AJ59" t="s">
        <v>59</v>
      </c>
      <c r="AK59" t="s">
        <v>59</v>
      </c>
      <c r="AL59" t="s">
        <v>58</v>
      </c>
      <c r="AM59" t="s">
        <v>58</v>
      </c>
      <c r="AN59" t="s">
        <v>57</v>
      </c>
      <c r="AO59" t="s">
        <v>57</v>
      </c>
      <c r="AP59" t="s">
        <v>57</v>
      </c>
      <c r="AQ59" t="s">
        <v>57</v>
      </c>
      <c r="AR59" t="s">
        <v>57</v>
      </c>
      <c r="AS59">
        <v>4</v>
      </c>
      <c r="AT59">
        <v>4</v>
      </c>
      <c r="AU59">
        <v>3</v>
      </c>
      <c r="AV59">
        <v>4</v>
      </c>
      <c r="AW59">
        <v>4</v>
      </c>
    </row>
    <row r="60" spans="1:49" x14ac:dyDescent="0.3">
      <c r="A60">
        <v>59</v>
      </c>
      <c r="B60" t="s">
        <v>47</v>
      </c>
      <c r="C60" t="s">
        <v>48</v>
      </c>
      <c r="D60" t="s">
        <v>49</v>
      </c>
      <c r="E60" t="s">
        <v>143</v>
      </c>
      <c r="F60" t="s">
        <v>63</v>
      </c>
      <c r="G60" t="s">
        <v>72</v>
      </c>
      <c r="H60" t="s">
        <v>53</v>
      </c>
      <c r="I60" t="s">
        <v>65</v>
      </c>
      <c r="J60" t="s">
        <v>65</v>
      </c>
      <c r="K60">
        <v>4</v>
      </c>
      <c r="L60">
        <v>3</v>
      </c>
      <c r="M60">
        <v>2</v>
      </c>
      <c r="N60">
        <v>2</v>
      </c>
      <c r="O60">
        <v>1</v>
      </c>
      <c r="P60" t="s">
        <v>73</v>
      </c>
      <c r="Q60" t="s">
        <v>69</v>
      </c>
      <c r="R60" t="s">
        <v>68</v>
      </c>
      <c r="S60" t="s">
        <v>68</v>
      </c>
      <c r="T60" t="s">
        <v>68</v>
      </c>
      <c r="U60" t="s">
        <v>68</v>
      </c>
      <c r="V60" t="s">
        <v>69</v>
      </c>
      <c r="W60" t="s">
        <v>69</v>
      </c>
      <c r="X60" t="s">
        <v>69</v>
      </c>
      <c r="Y60" t="s">
        <v>68</v>
      </c>
      <c r="Z60" t="s">
        <v>59</v>
      </c>
      <c r="AA60" t="s">
        <v>59</v>
      </c>
      <c r="AB60" t="s">
        <v>59</v>
      </c>
      <c r="AC60" t="s">
        <v>59</v>
      </c>
      <c r="AD60" t="s">
        <v>59</v>
      </c>
      <c r="AE60" t="s">
        <v>59</v>
      </c>
      <c r="AF60" t="s">
        <v>59</v>
      </c>
      <c r="AG60" t="s">
        <v>59</v>
      </c>
      <c r="AH60" t="s">
        <v>59</v>
      </c>
      <c r="AI60" t="s">
        <v>59</v>
      </c>
      <c r="AJ60" t="s">
        <v>59</v>
      </c>
      <c r="AK60" t="s">
        <v>59</v>
      </c>
      <c r="AL60" t="s">
        <v>59</v>
      </c>
      <c r="AM60" t="s">
        <v>59</v>
      </c>
      <c r="AN60" t="s">
        <v>59</v>
      </c>
      <c r="AO60" t="s">
        <v>59</v>
      </c>
      <c r="AP60" t="s">
        <v>59</v>
      </c>
      <c r="AQ60" t="s">
        <v>59</v>
      </c>
      <c r="AR60" t="s">
        <v>59</v>
      </c>
      <c r="AS60">
        <v>9</v>
      </c>
      <c r="AT60">
        <v>7</v>
      </c>
      <c r="AU60">
        <v>4</v>
      </c>
      <c r="AV60">
        <v>10</v>
      </c>
      <c r="AW60">
        <v>5</v>
      </c>
    </row>
    <row r="61" spans="1:49" x14ac:dyDescent="0.3">
      <c r="A61">
        <v>60</v>
      </c>
      <c r="B61" t="s">
        <v>70</v>
      </c>
      <c r="C61" t="s">
        <v>48</v>
      </c>
      <c r="D61" t="s">
        <v>49</v>
      </c>
      <c r="E61" t="s">
        <v>144</v>
      </c>
      <c r="F61" t="s">
        <v>63</v>
      </c>
      <c r="G61" t="s">
        <v>80</v>
      </c>
      <c r="H61" t="s">
        <v>53</v>
      </c>
      <c r="I61" t="s">
        <v>65</v>
      </c>
      <c r="J61" t="s">
        <v>65</v>
      </c>
      <c r="K61">
        <v>2</v>
      </c>
      <c r="L61">
        <v>5</v>
      </c>
      <c r="M61">
        <v>3</v>
      </c>
      <c r="N61">
        <v>3</v>
      </c>
      <c r="O61">
        <v>3</v>
      </c>
      <c r="P61" t="s">
        <v>113</v>
      </c>
      <c r="Q61" t="s">
        <v>58</v>
      </c>
      <c r="R61" t="s">
        <v>58</v>
      </c>
      <c r="S61" t="s">
        <v>58</v>
      </c>
      <c r="T61" t="s">
        <v>58</v>
      </c>
      <c r="U61" t="s">
        <v>58</v>
      </c>
      <c r="V61" t="s">
        <v>58</v>
      </c>
      <c r="W61" t="s">
        <v>57</v>
      </c>
      <c r="X61" t="s">
        <v>58</v>
      </c>
      <c r="Y61" t="s">
        <v>57</v>
      </c>
      <c r="Z61" t="s">
        <v>58</v>
      </c>
      <c r="AA61" t="s">
        <v>57</v>
      </c>
      <c r="AB61" t="s">
        <v>58</v>
      </c>
      <c r="AC61" t="s">
        <v>57</v>
      </c>
      <c r="AD61" t="s">
        <v>58</v>
      </c>
      <c r="AE61" t="s">
        <v>57</v>
      </c>
      <c r="AF61" t="s">
        <v>58</v>
      </c>
      <c r="AG61" t="s">
        <v>69</v>
      </c>
      <c r="AH61" t="s">
        <v>59</v>
      </c>
      <c r="AI61" t="s">
        <v>57</v>
      </c>
      <c r="AJ61" t="s">
        <v>57</v>
      </c>
      <c r="AK61" t="s">
        <v>59</v>
      </c>
      <c r="AL61" t="s">
        <v>59</v>
      </c>
      <c r="AM61" t="s">
        <v>57</v>
      </c>
      <c r="AN61" t="s">
        <v>59</v>
      </c>
      <c r="AO61" t="s">
        <v>57</v>
      </c>
      <c r="AP61" t="s">
        <v>58</v>
      </c>
      <c r="AQ61" t="s">
        <v>58</v>
      </c>
      <c r="AR61" t="s">
        <v>57</v>
      </c>
      <c r="AS61">
        <v>10</v>
      </c>
      <c r="AT61">
        <v>10</v>
      </c>
      <c r="AU61">
        <v>10</v>
      </c>
      <c r="AV61">
        <v>10</v>
      </c>
      <c r="AW61">
        <v>10</v>
      </c>
    </row>
    <row r="62" spans="1:49" x14ac:dyDescent="0.3">
      <c r="A62">
        <v>61</v>
      </c>
      <c r="B62" t="s">
        <v>70</v>
      </c>
      <c r="C62" t="s">
        <v>60</v>
      </c>
      <c r="D62" t="s">
        <v>61</v>
      </c>
      <c r="E62" t="s">
        <v>126</v>
      </c>
      <c r="F62" t="s">
        <v>63</v>
      </c>
      <c r="G62" t="s">
        <v>125</v>
      </c>
      <c r="H62" t="s">
        <v>53</v>
      </c>
      <c r="I62" t="s">
        <v>65</v>
      </c>
      <c r="J62" t="s">
        <v>66</v>
      </c>
      <c r="K62">
        <v>5</v>
      </c>
      <c r="L62">
        <v>3</v>
      </c>
      <c r="M62">
        <v>3</v>
      </c>
      <c r="N62">
        <v>1</v>
      </c>
      <c r="O62">
        <v>1</v>
      </c>
      <c r="P62" t="s">
        <v>110</v>
      </c>
      <c r="Q62" t="s">
        <v>58</v>
      </c>
      <c r="R62" t="s">
        <v>57</v>
      </c>
      <c r="S62" t="s">
        <v>58</v>
      </c>
      <c r="T62" t="s">
        <v>58</v>
      </c>
      <c r="U62" t="s">
        <v>58</v>
      </c>
      <c r="V62" t="s">
        <v>58</v>
      </c>
      <c r="W62" t="s">
        <v>58</v>
      </c>
      <c r="X62" t="s">
        <v>58</v>
      </c>
      <c r="Y62" t="s">
        <v>58</v>
      </c>
      <c r="Z62" t="s">
        <v>57</v>
      </c>
      <c r="AA62" t="s">
        <v>59</v>
      </c>
      <c r="AB62" t="s">
        <v>69</v>
      </c>
      <c r="AC62" t="s">
        <v>57</v>
      </c>
      <c r="AD62" t="s">
        <v>58</v>
      </c>
      <c r="AE62" t="s">
        <v>58</v>
      </c>
      <c r="AF62" t="s">
        <v>58</v>
      </c>
      <c r="AG62" t="s">
        <v>58</v>
      </c>
      <c r="AH62" t="s">
        <v>59</v>
      </c>
      <c r="AI62" t="s">
        <v>57</v>
      </c>
      <c r="AJ62" t="s">
        <v>59</v>
      </c>
      <c r="AK62" t="s">
        <v>69</v>
      </c>
      <c r="AL62" t="s">
        <v>58</v>
      </c>
      <c r="AM62" t="s">
        <v>58</v>
      </c>
      <c r="AN62" t="s">
        <v>58</v>
      </c>
      <c r="AO62" t="s">
        <v>57</v>
      </c>
      <c r="AP62" t="s">
        <v>58</v>
      </c>
      <c r="AQ62" t="s">
        <v>59</v>
      </c>
      <c r="AR62" t="s">
        <v>58</v>
      </c>
      <c r="AS62">
        <v>10</v>
      </c>
      <c r="AT62">
        <v>1</v>
      </c>
      <c r="AU62">
        <v>4</v>
      </c>
      <c r="AV62">
        <v>1</v>
      </c>
      <c r="AW62">
        <v>1</v>
      </c>
    </row>
    <row r="63" spans="1:49" x14ac:dyDescent="0.3">
      <c r="A63">
        <v>62</v>
      </c>
      <c r="B63" t="s">
        <v>47</v>
      </c>
      <c r="C63" t="s">
        <v>48</v>
      </c>
      <c r="D63" t="s">
        <v>49</v>
      </c>
      <c r="E63" t="s">
        <v>74</v>
      </c>
      <c r="F63" t="s">
        <v>63</v>
      </c>
      <c r="G63" t="s">
        <v>80</v>
      </c>
      <c r="H63" t="s">
        <v>53</v>
      </c>
      <c r="I63" t="s">
        <v>54</v>
      </c>
      <c r="J63" t="s">
        <v>66</v>
      </c>
      <c r="K63">
        <v>1</v>
      </c>
      <c r="L63">
        <v>5</v>
      </c>
      <c r="M63">
        <v>4</v>
      </c>
      <c r="N63">
        <v>1</v>
      </c>
      <c r="O63">
        <v>3</v>
      </c>
      <c r="P63" t="s">
        <v>73</v>
      </c>
      <c r="Q63" t="s">
        <v>59</v>
      </c>
      <c r="R63" t="s">
        <v>57</v>
      </c>
      <c r="S63" t="s">
        <v>59</v>
      </c>
      <c r="T63" t="s">
        <v>57</v>
      </c>
      <c r="U63" t="s">
        <v>59</v>
      </c>
      <c r="V63" t="s">
        <v>59</v>
      </c>
      <c r="W63" t="s">
        <v>57</v>
      </c>
      <c r="X63" t="s">
        <v>59</v>
      </c>
      <c r="Y63" t="s">
        <v>57</v>
      </c>
      <c r="Z63" t="s">
        <v>59</v>
      </c>
      <c r="AA63" t="s">
        <v>59</v>
      </c>
      <c r="AB63" t="s">
        <v>57</v>
      </c>
      <c r="AC63" t="s">
        <v>59</v>
      </c>
      <c r="AD63" t="s">
        <v>57</v>
      </c>
      <c r="AE63" t="s">
        <v>57</v>
      </c>
      <c r="AF63" t="s">
        <v>57</v>
      </c>
      <c r="AG63" t="s">
        <v>57</v>
      </c>
      <c r="AH63" t="s">
        <v>57</v>
      </c>
      <c r="AI63" t="s">
        <v>59</v>
      </c>
      <c r="AJ63" t="s">
        <v>57</v>
      </c>
      <c r="AK63" t="s">
        <v>57</v>
      </c>
      <c r="AL63" t="s">
        <v>57</v>
      </c>
      <c r="AM63" t="s">
        <v>59</v>
      </c>
      <c r="AN63" t="s">
        <v>57</v>
      </c>
      <c r="AO63" t="s">
        <v>59</v>
      </c>
      <c r="AP63" t="s">
        <v>57</v>
      </c>
      <c r="AQ63" t="s">
        <v>59</v>
      </c>
      <c r="AR63" t="s">
        <v>59</v>
      </c>
      <c r="AS63">
        <v>1</v>
      </c>
      <c r="AT63">
        <v>10</v>
      </c>
      <c r="AU63">
        <v>10</v>
      </c>
      <c r="AV63">
        <v>9</v>
      </c>
      <c r="AW63">
        <v>1</v>
      </c>
    </row>
    <row r="64" spans="1:49" x14ac:dyDescent="0.3">
      <c r="A64">
        <v>63</v>
      </c>
      <c r="B64" t="s">
        <v>70</v>
      </c>
      <c r="C64" t="s">
        <v>60</v>
      </c>
      <c r="D64" t="s">
        <v>82</v>
      </c>
      <c r="E64" t="s">
        <v>145</v>
      </c>
      <c r="F64" t="s">
        <v>51</v>
      </c>
      <c r="G64" t="s">
        <v>125</v>
      </c>
      <c r="H64" t="s">
        <v>53</v>
      </c>
      <c r="I64" t="s">
        <v>65</v>
      </c>
      <c r="J64" t="s">
        <v>66</v>
      </c>
      <c r="K64">
        <v>3</v>
      </c>
      <c r="L64">
        <v>5</v>
      </c>
      <c r="M64">
        <v>3</v>
      </c>
      <c r="N64">
        <v>3</v>
      </c>
      <c r="O64">
        <v>3</v>
      </c>
      <c r="P64" t="s">
        <v>92</v>
      </c>
      <c r="Q64" t="s">
        <v>59</v>
      </c>
      <c r="R64" t="s">
        <v>57</v>
      </c>
      <c r="S64" t="s">
        <v>57</v>
      </c>
      <c r="T64" t="s">
        <v>57</v>
      </c>
      <c r="U64" t="s">
        <v>59</v>
      </c>
      <c r="V64" t="s">
        <v>59</v>
      </c>
      <c r="W64" t="s">
        <v>59</v>
      </c>
      <c r="X64" t="s">
        <v>57</v>
      </c>
      <c r="Y64" t="s">
        <v>57</v>
      </c>
      <c r="Z64" t="s">
        <v>57</v>
      </c>
      <c r="AA64" t="s">
        <v>59</v>
      </c>
      <c r="AB64" t="s">
        <v>57</v>
      </c>
      <c r="AC64" t="s">
        <v>57</v>
      </c>
      <c r="AD64" t="s">
        <v>59</v>
      </c>
      <c r="AE64" t="s">
        <v>57</v>
      </c>
      <c r="AF64" t="s">
        <v>59</v>
      </c>
      <c r="AG64" t="s">
        <v>57</v>
      </c>
      <c r="AH64" t="s">
        <v>59</v>
      </c>
      <c r="AI64" t="s">
        <v>57</v>
      </c>
      <c r="AJ64" t="s">
        <v>59</v>
      </c>
      <c r="AK64" t="s">
        <v>57</v>
      </c>
      <c r="AL64" t="s">
        <v>57</v>
      </c>
      <c r="AM64" t="s">
        <v>59</v>
      </c>
      <c r="AN64" t="s">
        <v>57</v>
      </c>
      <c r="AO64" t="s">
        <v>57</v>
      </c>
      <c r="AP64" t="s">
        <v>57</v>
      </c>
      <c r="AQ64" t="s">
        <v>57</v>
      </c>
      <c r="AR64" t="s">
        <v>57</v>
      </c>
      <c r="AS64">
        <v>6</v>
      </c>
      <c r="AT64">
        <v>8</v>
      </c>
      <c r="AU64">
        <v>7</v>
      </c>
      <c r="AV64">
        <v>7</v>
      </c>
      <c r="AW64">
        <v>7</v>
      </c>
    </row>
    <row r="65" spans="1:49" x14ac:dyDescent="0.3">
      <c r="A65">
        <v>64</v>
      </c>
      <c r="B65" t="s">
        <v>70</v>
      </c>
      <c r="C65" t="s">
        <v>48</v>
      </c>
      <c r="D65" t="s">
        <v>61</v>
      </c>
      <c r="E65" t="s">
        <v>50</v>
      </c>
      <c r="F65" t="s">
        <v>51</v>
      </c>
      <c r="G65" t="s">
        <v>125</v>
      </c>
      <c r="H65" t="s">
        <v>53</v>
      </c>
      <c r="I65" t="s">
        <v>65</v>
      </c>
      <c r="J65" t="s">
        <v>66</v>
      </c>
      <c r="K65">
        <v>4</v>
      </c>
      <c r="L65">
        <v>3</v>
      </c>
      <c r="M65">
        <v>4</v>
      </c>
      <c r="N65">
        <v>4</v>
      </c>
      <c r="O65">
        <v>4</v>
      </c>
      <c r="P65" t="s">
        <v>146</v>
      </c>
      <c r="Q65" t="s">
        <v>59</v>
      </c>
      <c r="R65" t="s">
        <v>57</v>
      </c>
      <c r="S65" t="s">
        <v>57</v>
      </c>
      <c r="T65" t="s">
        <v>57</v>
      </c>
      <c r="U65" t="s">
        <v>57</v>
      </c>
      <c r="V65" t="s">
        <v>57</v>
      </c>
      <c r="W65" t="s">
        <v>57</v>
      </c>
      <c r="X65" t="s">
        <v>57</v>
      </c>
      <c r="Y65" t="s">
        <v>57</v>
      </c>
      <c r="Z65" t="s">
        <v>57</v>
      </c>
      <c r="AA65" t="s">
        <v>57</v>
      </c>
      <c r="AB65" t="s">
        <v>57</v>
      </c>
      <c r="AC65" t="s">
        <v>57</v>
      </c>
      <c r="AD65" t="s">
        <v>57</v>
      </c>
      <c r="AE65" t="s">
        <v>57</v>
      </c>
      <c r="AF65" t="s">
        <v>57</v>
      </c>
      <c r="AG65" t="s">
        <v>57</v>
      </c>
      <c r="AH65" t="s">
        <v>59</v>
      </c>
      <c r="AI65" t="s">
        <v>59</v>
      </c>
      <c r="AJ65" t="s">
        <v>59</v>
      </c>
      <c r="AK65" t="s">
        <v>57</v>
      </c>
      <c r="AL65" t="s">
        <v>57</v>
      </c>
      <c r="AM65" t="s">
        <v>57</v>
      </c>
      <c r="AN65" t="s">
        <v>57</v>
      </c>
      <c r="AO65" t="s">
        <v>57</v>
      </c>
      <c r="AP65" t="s">
        <v>57</v>
      </c>
      <c r="AQ65" t="s">
        <v>57</v>
      </c>
      <c r="AR65" t="s">
        <v>57</v>
      </c>
      <c r="AS65">
        <v>10</v>
      </c>
      <c r="AT65">
        <v>10</v>
      </c>
      <c r="AU65">
        <v>9</v>
      </c>
      <c r="AV65">
        <v>8</v>
      </c>
      <c r="AW65">
        <v>8</v>
      </c>
    </row>
    <row r="66" spans="1:49" x14ac:dyDescent="0.3">
      <c r="A66">
        <v>65</v>
      </c>
      <c r="B66" t="s">
        <v>70</v>
      </c>
      <c r="C66" t="s">
        <v>48</v>
      </c>
      <c r="D66" t="s">
        <v>49</v>
      </c>
      <c r="E66" t="s">
        <v>147</v>
      </c>
      <c r="F66" t="s">
        <v>115</v>
      </c>
      <c r="G66" t="s">
        <v>72</v>
      </c>
      <c r="H66" t="s">
        <v>53</v>
      </c>
      <c r="I66" t="s">
        <v>65</v>
      </c>
      <c r="J66" t="s">
        <v>65</v>
      </c>
      <c r="K66">
        <v>5</v>
      </c>
      <c r="L66">
        <v>2</v>
      </c>
      <c r="M66">
        <v>5</v>
      </c>
      <c r="N66">
        <v>5</v>
      </c>
      <c r="O66">
        <v>1</v>
      </c>
      <c r="P66" t="s">
        <v>148</v>
      </c>
      <c r="Q66" t="s">
        <v>58</v>
      </c>
      <c r="R66" t="s">
        <v>58</v>
      </c>
      <c r="S66" t="s">
        <v>58</v>
      </c>
      <c r="T66" t="s">
        <v>58</v>
      </c>
      <c r="U66" t="s">
        <v>58</v>
      </c>
      <c r="V66" t="s">
        <v>58</v>
      </c>
      <c r="W66" t="s">
        <v>58</v>
      </c>
      <c r="X66" t="s">
        <v>58</v>
      </c>
      <c r="Y66" t="s">
        <v>58</v>
      </c>
      <c r="Z66" t="s">
        <v>58</v>
      </c>
      <c r="AA66" t="s">
        <v>59</v>
      </c>
      <c r="AB66" t="s">
        <v>57</v>
      </c>
      <c r="AC66" t="s">
        <v>59</v>
      </c>
      <c r="AD66" t="s">
        <v>59</v>
      </c>
      <c r="AE66" t="s">
        <v>59</v>
      </c>
      <c r="AF66" t="s">
        <v>59</v>
      </c>
      <c r="AG66" t="s">
        <v>58</v>
      </c>
      <c r="AH66" t="s">
        <v>58</v>
      </c>
      <c r="AI66" t="s">
        <v>58</v>
      </c>
      <c r="AJ66" t="s">
        <v>57</v>
      </c>
      <c r="AK66" t="s">
        <v>59</v>
      </c>
      <c r="AL66" t="s">
        <v>58</v>
      </c>
      <c r="AM66" t="s">
        <v>58</v>
      </c>
      <c r="AN66" t="s">
        <v>58</v>
      </c>
      <c r="AO66" t="s">
        <v>58</v>
      </c>
      <c r="AP66" t="s">
        <v>58</v>
      </c>
      <c r="AQ66" t="s">
        <v>57</v>
      </c>
      <c r="AR66" t="s">
        <v>57</v>
      </c>
      <c r="AS66">
        <v>10</v>
      </c>
      <c r="AT66">
        <v>8</v>
      </c>
      <c r="AU66">
        <v>10</v>
      </c>
      <c r="AV66">
        <v>10</v>
      </c>
      <c r="AW66">
        <v>7</v>
      </c>
    </row>
    <row r="67" spans="1:49" x14ac:dyDescent="0.3">
      <c r="A67">
        <v>66</v>
      </c>
      <c r="B67" t="s">
        <v>70</v>
      </c>
      <c r="C67" t="s">
        <v>48</v>
      </c>
      <c r="D67" t="s">
        <v>49</v>
      </c>
      <c r="E67" t="s">
        <v>99</v>
      </c>
      <c r="F67" t="s">
        <v>115</v>
      </c>
      <c r="G67" t="s">
        <v>80</v>
      </c>
      <c r="H67" t="s">
        <v>53</v>
      </c>
      <c r="I67" t="s">
        <v>77</v>
      </c>
      <c r="J67" t="s">
        <v>66</v>
      </c>
      <c r="K67">
        <v>4</v>
      </c>
      <c r="L67">
        <v>4</v>
      </c>
      <c r="M67">
        <v>3</v>
      </c>
      <c r="N67">
        <v>2</v>
      </c>
      <c r="O67">
        <v>2</v>
      </c>
      <c r="P67" t="s">
        <v>75</v>
      </c>
      <c r="Q67" t="s">
        <v>57</v>
      </c>
      <c r="R67" t="s">
        <v>57</v>
      </c>
      <c r="S67" t="s">
        <v>57</v>
      </c>
      <c r="T67" t="s">
        <v>57</v>
      </c>
      <c r="U67" t="s">
        <v>57</v>
      </c>
      <c r="V67" t="s">
        <v>59</v>
      </c>
      <c r="W67" t="s">
        <v>57</v>
      </c>
      <c r="X67" t="s">
        <v>57</v>
      </c>
      <c r="Y67" t="s">
        <v>57</v>
      </c>
      <c r="Z67" t="s">
        <v>57</v>
      </c>
      <c r="AA67" t="s">
        <v>57</v>
      </c>
      <c r="AB67" t="s">
        <v>57</v>
      </c>
      <c r="AC67" t="s">
        <v>57</v>
      </c>
      <c r="AD67" t="s">
        <v>57</v>
      </c>
      <c r="AE67" t="s">
        <v>57</v>
      </c>
      <c r="AF67" t="s">
        <v>57</v>
      </c>
      <c r="AG67" t="s">
        <v>57</v>
      </c>
      <c r="AH67" t="s">
        <v>57</v>
      </c>
      <c r="AI67" t="s">
        <v>57</v>
      </c>
      <c r="AJ67" t="s">
        <v>57</v>
      </c>
      <c r="AK67" t="s">
        <v>57</v>
      </c>
      <c r="AL67" t="s">
        <v>59</v>
      </c>
      <c r="AM67" t="s">
        <v>57</v>
      </c>
      <c r="AN67" t="s">
        <v>57</v>
      </c>
      <c r="AO67" t="s">
        <v>57</v>
      </c>
      <c r="AP67" t="s">
        <v>57</v>
      </c>
      <c r="AQ67" t="s">
        <v>57</v>
      </c>
      <c r="AR67" t="s">
        <v>57</v>
      </c>
      <c r="AS67">
        <v>9</v>
      </c>
      <c r="AT67">
        <v>8</v>
      </c>
      <c r="AU67">
        <v>8</v>
      </c>
      <c r="AV67">
        <v>8</v>
      </c>
      <c r="AW67">
        <v>8</v>
      </c>
    </row>
    <row r="68" spans="1:49" x14ac:dyDescent="0.3">
      <c r="A68">
        <v>67</v>
      </c>
      <c r="B68" t="s">
        <v>47</v>
      </c>
      <c r="C68" t="s">
        <v>60</v>
      </c>
      <c r="D68" t="s">
        <v>49</v>
      </c>
      <c r="E68" t="s">
        <v>89</v>
      </c>
      <c r="F68" t="s">
        <v>51</v>
      </c>
      <c r="G68" t="s">
        <v>72</v>
      </c>
      <c r="H68" t="s">
        <v>53</v>
      </c>
      <c r="I68" t="s">
        <v>54</v>
      </c>
      <c r="J68" t="s">
        <v>66</v>
      </c>
      <c r="K68">
        <v>5</v>
      </c>
      <c r="L68">
        <v>3</v>
      </c>
      <c r="M68">
        <v>5</v>
      </c>
      <c r="N68">
        <v>1</v>
      </c>
      <c r="O68">
        <v>3</v>
      </c>
      <c r="P68" t="s">
        <v>146</v>
      </c>
      <c r="Q68" t="s">
        <v>57</v>
      </c>
      <c r="R68" t="s">
        <v>57</v>
      </c>
      <c r="S68" t="s">
        <v>57</v>
      </c>
      <c r="T68" t="s">
        <v>57</v>
      </c>
      <c r="U68" t="s">
        <v>57</v>
      </c>
      <c r="V68" t="s">
        <v>57</v>
      </c>
      <c r="W68" t="s">
        <v>58</v>
      </c>
      <c r="X68" t="s">
        <v>57</v>
      </c>
      <c r="Y68" t="s">
        <v>59</v>
      </c>
      <c r="Z68" t="s">
        <v>57</v>
      </c>
      <c r="AA68" t="s">
        <v>59</v>
      </c>
      <c r="AB68" t="s">
        <v>59</v>
      </c>
      <c r="AC68" t="s">
        <v>57</v>
      </c>
      <c r="AD68" t="s">
        <v>57</v>
      </c>
      <c r="AE68" t="s">
        <v>57</v>
      </c>
      <c r="AF68" t="s">
        <v>57</v>
      </c>
      <c r="AG68" t="s">
        <v>57</v>
      </c>
      <c r="AH68" t="s">
        <v>57</v>
      </c>
      <c r="AI68" t="s">
        <v>59</v>
      </c>
      <c r="AJ68" t="s">
        <v>58</v>
      </c>
      <c r="AK68" t="s">
        <v>57</v>
      </c>
      <c r="AL68" t="s">
        <v>57</v>
      </c>
      <c r="AM68" t="s">
        <v>57</v>
      </c>
      <c r="AN68" t="s">
        <v>57</v>
      </c>
      <c r="AO68" t="s">
        <v>57</v>
      </c>
      <c r="AP68" t="s">
        <v>57</v>
      </c>
      <c r="AQ68" t="s">
        <v>57</v>
      </c>
      <c r="AR68" t="s">
        <v>57</v>
      </c>
      <c r="AS68">
        <v>10</v>
      </c>
      <c r="AT68">
        <v>7</v>
      </c>
      <c r="AU68">
        <v>9</v>
      </c>
      <c r="AV68">
        <v>4</v>
      </c>
      <c r="AW68">
        <v>5</v>
      </c>
    </row>
    <row r="69" spans="1:49" x14ac:dyDescent="0.3">
      <c r="A69">
        <v>68</v>
      </c>
      <c r="B69" t="s">
        <v>47</v>
      </c>
      <c r="C69" t="s">
        <v>48</v>
      </c>
      <c r="D69" t="s">
        <v>49</v>
      </c>
      <c r="E69" t="s">
        <v>102</v>
      </c>
      <c r="F69" t="s">
        <v>51</v>
      </c>
      <c r="G69" t="s">
        <v>64</v>
      </c>
      <c r="H69" t="s">
        <v>53</v>
      </c>
      <c r="I69" t="s">
        <v>54</v>
      </c>
      <c r="J69" t="s">
        <v>66</v>
      </c>
      <c r="K69">
        <v>2</v>
      </c>
      <c r="L69">
        <v>5</v>
      </c>
      <c r="M69">
        <v>3</v>
      </c>
      <c r="N69">
        <v>1</v>
      </c>
      <c r="O69">
        <v>2</v>
      </c>
      <c r="P69" t="s">
        <v>149</v>
      </c>
      <c r="Q69" t="s">
        <v>59</v>
      </c>
      <c r="R69" t="s">
        <v>59</v>
      </c>
      <c r="S69" t="s">
        <v>57</v>
      </c>
      <c r="T69" t="s">
        <v>57</v>
      </c>
      <c r="U69" t="s">
        <v>57</v>
      </c>
      <c r="V69" t="s">
        <v>57</v>
      </c>
      <c r="W69" t="s">
        <v>57</v>
      </c>
      <c r="X69" t="s">
        <v>57</v>
      </c>
      <c r="Y69" t="s">
        <v>57</v>
      </c>
      <c r="Z69" t="s">
        <v>57</v>
      </c>
      <c r="AA69" t="s">
        <v>57</v>
      </c>
      <c r="AB69" t="s">
        <v>59</v>
      </c>
      <c r="AC69" t="s">
        <v>59</v>
      </c>
      <c r="AD69" t="s">
        <v>57</v>
      </c>
      <c r="AE69" t="s">
        <v>57</v>
      </c>
      <c r="AF69" t="s">
        <v>57</v>
      </c>
      <c r="AG69" t="s">
        <v>57</v>
      </c>
      <c r="AH69" t="s">
        <v>57</v>
      </c>
      <c r="AI69" t="s">
        <v>59</v>
      </c>
      <c r="AJ69" t="s">
        <v>57</v>
      </c>
      <c r="AK69" t="s">
        <v>57</v>
      </c>
      <c r="AL69" t="s">
        <v>57</v>
      </c>
      <c r="AM69" t="s">
        <v>57</v>
      </c>
      <c r="AN69" t="s">
        <v>57</v>
      </c>
      <c r="AO69" t="s">
        <v>59</v>
      </c>
      <c r="AP69" t="s">
        <v>58</v>
      </c>
      <c r="AQ69" t="s">
        <v>59</v>
      </c>
      <c r="AR69" t="s">
        <v>58</v>
      </c>
      <c r="AS69">
        <v>8</v>
      </c>
      <c r="AT69">
        <v>9</v>
      </c>
      <c r="AU69">
        <v>8</v>
      </c>
      <c r="AV69">
        <v>7</v>
      </c>
      <c r="AW69">
        <v>6</v>
      </c>
    </row>
    <row r="70" spans="1:49" x14ac:dyDescent="0.3">
      <c r="A70">
        <v>69</v>
      </c>
      <c r="B70" t="s">
        <v>47</v>
      </c>
      <c r="C70" t="s">
        <v>48</v>
      </c>
      <c r="D70" t="s">
        <v>49</v>
      </c>
      <c r="E70" t="s">
        <v>79</v>
      </c>
      <c r="F70" t="s">
        <v>63</v>
      </c>
      <c r="G70" t="s">
        <v>64</v>
      </c>
      <c r="H70" t="s">
        <v>53</v>
      </c>
      <c r="I70" t="s">
        <v>65</v>
      </c>
      <c r="J70" t="s">
        <v>66</v>
      </c>
      <c r="K70">
        <v>1</v>
      </c>
      <c r="L70">
        <v>1</v>
      </c>
      <c r="M70">
        <v>4</v>
      </c>
      <c r="N70">
        <v>1</v>
      </c>
      <c r="O70">
        <v>1</v>
      </c>
      <c r="P70" t="s">
        <v>67</v>
      </c>
      <c r="Q70" t="s">
        <v>58</v>
      </c>
      <c r="R70" t="s">
        <v>57</v>
      </c>
      <c r="S70" t="s">
        <v>57</v>
      </c>
      <c r="T70" t="s">
        <v>57</v>
      </c>
      <c r="U70" t="s">
        <v>58</v>
      </c>
      <c r="V70" t="s">
        <v>59</v>
      </c>
      <c r="W70" t="s">
        <v>57</v>
      </c>
      <c r="X70" t="s">
        <v>58</v>
      </c>
      <c r="Y70" t="s">
        <v>57</v>
      </c>
      <c r="Z70" t="s">
        <v>57</v>
      </c>
      <c r="AA70" t="s">
        <v>57</v>
      </c>
      <c r="AB70" t="s">
        <v>57</v>
      </c>
      <c r="AC70" t="s">
        <v>57</v>
      </c>
      <c r="AD70" t="s">
        <v>57</v>
      </c>
      <c r="AE70" t="s">
        <v>57</v>
      </c>
      <c r="AF70" t="s">
        <v>57</v>
      </c>
      <c r="AG70" t="s">
        <v>57</v>
      </c>
      <c r="AH70" t="s">
        <v>57</v>
      </c>
      <c r="AI70" t="s">
        <v>57</v>
      </c>
      <c r="AJ70" t="s">
        <v>57</v>
      </c>
      <c r="AK70" t="s">
        <v>57</v>
      </c>
      <c r="AL70" t="s">
        <v>59</v>
      </c>
      <c r="AM70" t="s">
        <v>57</v>
      </c>
      <c r="AN70" t="s">
        <v>57</v>
      </c>
      <c r="AO70" t="s">
        <v>57</v>
      </c>
      <c r="AP70" t="s">
        <v>57</v>
      </c>
      <c r="AQ70" t="s">
        <v>57</v>
      </c>
      <c r="AR70" t="s">
        <v>57</v>
      </c>
      <c r="AS70">
        <v>3</v>
      </c>
      <c r="AT70">
        <v>2</v>
      </c>
      <c r="AU70">
        <v>10</v>
      </c>
      <c r="AV70">
        <v>3</v>
      </c>
      <c r="AW70">
        <v>5</v>
      </c>
    </row>
    <row r="71" spans="1:49" x14ac:dyDescent="0.3">
      <c r="A71">
        <v>70</v>
      </c>
      <c r="B71" t="s">
        <v>70</v>
      </c>
      <c r="C71" t="s">
        <v>48</v>
      </c>
      <c r="D71" t="s">
        <v>49</v>
      </c>
      <c r="E71" t="s">
        <v>79</v>
      </c>
      <c r="F71" t="s">
        <v>63</v>
      </c>
      <c r="G71" t="s">
        <v>52</v>
      </c>
      <c r="H71" t="s">
        <v>53</v>
      </c>
      <c r="I71" t="s">
        <v>65</v>
      </c>
      <c r="J71" t="s">
        <v>66</v>
      </c>
      <c r="K71">
        <v>4</v>
      </c>
      <c r="L71">
        <v>1</v>
      </c>
      <c r="M71">
        <v>3</v>
      </c>
      <c r="N71">
        <v>1</v>
      </c>
      <c r="O71">
        <v>1</v>
      </c>
      <c r="P71" t="s">
        <v>150</v>
      </c>
      <c r="Q71" t="s">
        <v>57</v>
      </c>
      <c r="R71" t="s">
        <v>57</v>
      </c>
      <c r="S71" t="s">
        <v>58</v>
      </c>
      <c r="T71" t="s">
        <v>57</v>
      </c>
      <c r="U71" t="s">
        <v>57</v>
      </c>
      <c r="V71" t="s">
        <v>59</v>
      </c>
      <c r="W71" t="s">
        <v>57</v>
      </c>
      <c r="X71" t="s">
        <v>57</v>
      </c>
      <c r="Y71" t="s">
        <v>58</v>
      </c>
      <c r="Z71" t="s">
        <v>57</v>
      </c>
      <c r="AA71" t="s">
        <v>57</v>
      </c>
      <c r="AB71" t="s">
        <v>58</v>
      </c>
      <c r="AC71" t="s">
        <v>57</v>
      </c>
      <c r="AD71" t="s">
        <v>57</v>
      </c>
      <c r="AE71" t="s">
        <v>57</v>
      </c>
      <c r="AF71" t="s">
        <v>57</v>
      </c>
      <c r="AG71" t="s">
        <v>57</v>
      </c>
      <c r="AH71" t="s">
        <v>59</v>
      </c>
      <c r="AI71" t="s">
        <v>59</v>
      </c>
      <c r="AJ71" t="s">
        <v>59</v>
      </c>
      <c r="AK71" t="s">
        <v>59</v>
      </c>
      <c r="AL71" t="s">
        <v>58</v>
      </c>
      <c r="AM71" t="s">
        <v>58</v>
      </c>
      <c r="AN71" t="s">
        <v>58</v>
      </c>
      <c r="AO71" t="s">
        <v>58</v>
      </c>
      <c r="AP71" t="s">
        <v>58</v>
      </c>
      <c r="AQ71" t="s">
        <v>58</v>
      </c>
      <c r="AR71" t="s">
        <v>58</v>
      </c>
      <c r="AS71">
        <v>1</v>
      </c>
      <c r="AT71">
        <v>1</v>
      </c>
      <c r="AU71">
        <v>1</v>
      </c>
      <c r="AV71">
        <v>1</v>
      </c>
      <c r="AW71">
        <v>1</v>
      </c>
    </row>
    <row r="72" spans="1:49" x14ac:dyDescent="0.3">
      <c r="A72">
        <v>71</v>
      </c>
      <c r="B72" t="s">
        <v>47</v>
      </c>
      <c r="C72" t="s">
        <v>48</v>
      </c>
      <c r="D72" t="s">
        <v>49</v>
      </c>
      <c r="E72" t="s">
        <v>99</v>
      </c>
      <c r="F72" t="s">
        <v>127</v>
      </c>
      <c r="G72" t="s">
        <v>80</v>
      </c>
      <c r="H72" t="s">
        <v>53</v>
      </c>
      <c r="I72" t="s">
        <v>54</v>
      </c>
      <c r="J72" t="s">
        <v>66</v>
      </c>
      <c r="K72">
        <v>1</v>
      </c>
      <c r="L72">
        <v>5</v>
      </c>
      <c r="M72">
        <v>1</v>
      </c>
      <c r="N72">
        <v>1</v>
      </c>
      <c r="O72">
        <v>4</v>
      </c>
      <c r="P72" t="s">
        <v>81</v>
      </c>
      <c r="Q72" t="s">
        <v>59</v>
      </c>
      <c r="R72" t="s">
        <v>59</v>
      </c>
      <c r="S72" t="s">
        <v>59</v>
      </c>
      <c r="T72" t="s">
        <v>59</v>
      </c>
      <c r="U72" t="s">
        <v>59</v>
      </c>
      <c r="V72" t="s">
        <v>59</v>
      </c>
      <c r="W72" t="s">
        <v>59</v>
      </c>
      <c r="X72" t="s">
        <v>59</v>
      </c>
      <c r="Y72" t="s">
        <v>59</v>
      </c>
      <c r="Z72" t="s">
        <v>59</v>
      </c>
      <c r="AA72" t="s">
        <v>59</v>
      </c>
      <c r="AB72" t="s">
        <v>59</v>
      </c>
      <c r="AC72" t="s">
        <v>59</v>
      </c>
      <c r="AD72" t="s">
        <v>59</v>
      </c>
      <c r="AE72" t="s">
        <v>59</v>
      </c>
      <c r="AF72" t="s">
        <v>59</v>
      </c>
      <c r="AG72" t="s">
        <v>59</v>
      </c>
      <c r="AH72" t="s">
        <v>59</v>
      </c>
      <c r="AI72" t="s">
        <v>59</v>
      </c>
      <c r="AJ72" t="s">
        <v>59</v>
      </c>
      <c r="AK72" t="s">
        <v>59</v>
      </c>
      <c r="AL72" t="s">
        <v>59</v>
      </c>
      <c r="AM72" t="s">
        <v>59</v>
      </c>
      <c r="AN72" t="s">
        <v>59</v>
      </c>
      <c r="AO72" t="s">
        <v>59</v>
      </c>
      <c r="AP72" t="s">
        <v>59</v>
      </c>
      <c r="AQ72" t="s">
        <v>59</v>
      </c>
      <c r="AR72" t="s">
        <v>59</v>
      </c>
      <c r="AS72">
        <v>4</v>
      </c>
      <c r="AT72">
        <v>10</v>
      </c>
      <c r="AU72">
        <v>4</v>
      </c>
      <c r="AV72">
        <v>4</v>
      </c>
      <c r="AW72">
        <v>4</v>
      </c>
    </row>
    <row r="73" spans="1:49" x14ac:dyDescent="0.3">
      <c r="A73">
        <v>72</v>
      </c>
      <c r="B73" t="s">
        <v>47</v>
      </c>
      <c r="C73" t="s">
        <v>151</v>
      </c>
      <c r="D73" t="s">
        <v>82</v>
      </c>
      <c r="E73" t="s">
        <v>50</v>
      </c>
      <c r="F73" t="s">
        <v>51</v>
      </c>
      <c r="G73" t="s">
        <v>125</v>
      </c>
      <c r="H73" t="s">
        <v>53</v>
      </c>
      <c r="I73" t="s">
        <v>65</v>
      </c>
      <c r="J73" t="s">
        <v>77</v>
      </c>
      <c r="K73">
        <v>4</v>
      </c>
      <c r="L73">
        <v>3</v>
      </c>
      <c r="M73">
        <v>3</v>
      </c>
      <c r="N73">
        <v>3</v>
      </c>
      <c r="O73">
        <v>3</v>
      </c>
      <c r="P73" t="s">
        <v>110</v>
      </c>
      <c r="Q73" t="s">
        <v>59</v>
      </c>
      <c r="R73" t="s">
        <v>59</v>
      </c>
      <c r="S73" t="s">
        <v>69</v>
      </c>
      <c r="T73" t="s">
        <v>59</v>
      </c>
      <c r="U73" t="s">
        <v>59</v>
      </c>
      <c r="V73" t="s">
        <v>59</v>
      </c>
      <c r="W73" t="s">
        <v>59</v>
      </c>
      <c r="X73" t="s">
        <v>57</v>
      </c>
      <c r="Y73" t="s">
        <v>59</v>
      </c>
      <c r="Z73" t="s">
        <v>59</v>
      </c>
      <c r="AA73" t="s">
        <v>59</v>
      </c>
      <c r="AB73" t="s">
        <v>57</v>
      </c>
      <c r="AC73" t="s">
        <v>59</v>
      </c>
      <c r="AD73" t="s">
        <v>59</v>
      </c>
      <c r="AE73" t="s">
        <v>69</v>
      </c>
      <c r="AF73" t="s">
        <v>69</v>
      </c>
      <c r="AG73" t="s">
        <v>69</v>
      </c>
      <c r="AH73" t="s">
        <v>69</v>
      </c>
      <c r="AI73" t="s">
        <v>69</v>
      </c>
      <c r="AJ73" t="s">
        <v>59</v>
      </c>
      <c r="AK73" t="s">
        <v>69</v>
      </c>
      <c r="AL73" t="s">
        <v>69</v>
      </c>
      <c r="AM73" t="s">
        <v>59</v>
      </c>
      <c r="AN73" t="s">
        <v>69</v>
      </c>
      <c r="AO73" t="s">
        <v>59</v>
      </c>
      <c r="AP73" t="s">
        <v>69</v>
      </c>
      <c r="AQ73" t="s">
        <v>69</v>
      </c>
      <c r="AR73" t="s">
        <v>69</v>
      </c>
      <c r="AS73">
        <v>4</v>
      </c>
      <c r="AT73">
        <v>5</v>
      </c>
      <c r="AU73">
        <v>4</v>
      </c>
      <c r="AV73">
        <v>4</v>
      </c>
      <c r="AW73">
        <v>4</v>
      </c>
    </row>
    <row r="74" spans="1:49" x14ac:dyDescent="0.3">
      <c r="A74">
        <v>73</v>
      </c>
      <c r="B74" t="s">
        <v>70</v>
      </c>
      <c r="C74" t="s">
        <v>151</v>
      </c>
      <c r="D74" t="s">
        <v>82</v>
      </c>
      <c r="E74" t="s">
        <v>50</v>
      </c>
      <c r="F74" t="s">
        <v>51</v>
      </c>
      <c r="G74" t="s">
        <v>52</v>
      </c>
      <c r="H74" t="s">
        <v>53</v>
      </c>
      <c r="I74" t="s">
        <v>77</v>
      </c>
      <c r="J74" t="s">
        <v>77</v>
      </c>
      <c r="K74">
        <v>4</v>
      </c>
      <c r="L74">
        <v>4</v>
      </c>
      <c r="M74">
        <v>3</v>
      </c>
      <c r="N74">
        <v>3</v>
      </c>
      <c r="O74">
        <v>3</v>
      </c>
      <c r="P74" t="s">
        <v>152</v>
      </c>
      <c r="Q74" t="s">
        <v>57</v>
      </c>
      <c r="R74" t="s">
        <v>59</v>
      </c>
      <c r="S74" t="s">
        <v>59</v>
      </c>
      <c r="T74" t="s">
        <v>59</v>
      </c>
      <c r="U74" t="s">
        <v>59</v>
      </c>
      <c r="V74" t="s">
        <v>59</v>
      </c>
      <c r="W74" t="s">
        <v>57</v>
      </c>
      <c r="X74" t="s">
        <v>57</v>
      </c>
      <c r="Y74" t="s">
        <v>57</v>
      </c>
      <c r="Z74" t="s">
        <v>59</v>
      </c>
      <c r="AA74" t="s">
        <v>57</v>
      </c>
      <c r="AB74" t="s">
        <v>57</v>
      </c>
      <c r="AC74" t="s">
        <v>59</v>
      </c>
      <c r="AD74" t="s">
        <v>59</v>
      </c>
      <c r="AE74" t="s">
        <v>59</v>
      </c>
      <c r="AF74" t="s">
        <v>59</v>
      </c>
      <c r="AG74" t="s">
        <v>69</v>
      </c>
      <c r="AH74" t="s">
        <v>69</v>
      </c>
      <c r="AI74" t="s">
        <v>69</v>
      </c>
      <c r="AJ74" t="s">
        <v>59</v>
      </c>
      <c r="AK74" t="s">
        <v>69</v>
      </c>
      <c r="AL74" t="s">
        <v>69</v>
      </c>
      <c r="AM74" t="s">
        <v>59</v>
      </c>
      <c r="AN74" t="s">
        <v>59</v>
      </c>
      <c r="AO74" t="s">
        <v>69</v>
      </c>
      <c r="AP74" t="s">
        <v>69</v>
      </c>
      <c r="AQ74" t="s">
        <v>69</v>
      </c>
      <c r="AR74" t="s">
        <v>69</v>
      </c>
      <c r="AS74">
        <v>6</v>
      </c>
      <c r="AT74">
        <v>9</v>
      </c>
      <c r="AU74">
        <v>6</v>
      </c>
      <c r="AV74">
        <v>6</v>
      </c>
      <c r="AW74">
        <v>6</v>
      </c>
    </row>
    <row r="75" spans="1:49" x14ac:dyDescent="0.3">
      <c r="A75">
        <v>74</v>
      </c>
      <c r="B75" t="s">
        <v>47</v>
      </c>
      <c r="C75" t="s">
        <v>60</v>
      </c>
      <c r="D75" t="s">
        <v>61</v>
      </c>
      <c r="E75" t="s">
        <v>62</v>
      </c>
      <c r="F75" t="s">
        <v>63</v>
      </c>
      <c r="G75" t="s">
        <v>64</v>
      </c>
      <c r="H75" t="s">
        <v>53</v>
      </c>
      <c r="I75" t="s">
        <v>54</v>
      </c>
      <c r="J75" t="s">
        <v>66</v>
      </c>
      <c r="K75">
        <v>1</v>
      </c>
      <c r="L75">
        <v>5</v>
      </c>
      <c r="M75">
        <v>1</v>
      </c>
      <c r="N75">
        <v>1</v>
      </c>
      <c r="O75">
        <v>1</v>
      </c>
      <c r="P75" t="s">
        <v>153</v>
      </c>
      <c r="Q75" t="s">
        <v>58</v>
      </c>
      <c r="R75" t="s">
        <v>58</v>
      </c>
      <c r="S75" t="s">
        <v>58</v>
      </c>
      <c r="T75" t="s">
        <v>57</v>
      </c>
      <c r="U75" t="s">
        <v>57</v>
      </c>
      <c r="V75" t="s">
        <v>58</v>
      </c>
      <c r="W75" t="s">
        <v>57</v>
      </c>
      <c r="X75" t="s">
        <v>57</v>
      </c>
      <c r="Y75" t="s">
        <v>57</v>
      </c>
      <c r="Z75" t="s">
        <v>57</v>
      </c>
      <c r="AA75" t="s">
        <v>59</v>
      </c>
      <c r="AB75" t="s">
        <v>59</v>
      </c>
      <c r="AC75" t="s">
        <v>59</v>
      </c>
      <c r="AD75" t="s">
        <v>69</v>
      </c>
      <c r="AE75" t="s">
        <v>59</v>
      </c>
      <c r="AF75" t="s">
        <v>69</v>
      </c>
      <c r="AG75" t="s">
        <v>59</v>
      </c>
      <c r="AH75" t="s">
        <v>59</v>
      </c>
      <c r="AI75" t="s">
        <v>57</v>
      </c>
      <c r="AJ75" t="s">
        <v>59</v>
      </c>
      <c r="AK75" t="s">
        <v>69</v>
      </c>
      <c r="AL75" t="s">
        <v>57</v>
      </c>
      <c r="AM75" t="s">
        <v>57</v>
      </c>
      <c r="AN75" t="s">
        <v>69</v>
      </c>
      <c r="AO75" t="s">
        <v>57</v>
      </c>
      <c r="AP75" t="s">
        <v>57</v>
      </c>
      <c r="AQ75" t="s">
        <v>59</v>
      </c>
      <c r="AR75" t="s">
        <v>57</v>
      </c>
      <c r="AS75">
        <v>1</v>
      </c>
      <c r="AT75">
        <v>6</v>
      </c>
      <c r="AU75">
        <v>1</v>
      </c>
      <c r="AV75">
        <v>1</v>
      </c>
      <c r="AW75">
        <v>1</v>
      </c>
    </row>
    <row r="76" spans="1:49" x14ac:dyDescent="0.3">
      <c r="A76">
        <v>75</v>
      </c>
      <c r="B76" t="s">
        <v>47</v>
      </c>
      <c r="C76" t="s">
        <v>48</v>
      </c>
      <c r="D76" t="s">
        <v>49</v>
      </c>
      <c r="E76" t="s">
        <v>79</v>
      </c>
      <c r="F76" t="s">
        <v>63</v>
      </c>
      <c r="G76" t="s">
        <v>72</v>
      </c>
      <c r="H76" t="s">
        <v>53</v>
      </c>
      <c r="I76" t="s">
        <v>54</v>
      </c>
      <c r="J76" t="s">
        <v>66</v>
      </c>
      <c r="K76">
        <v>2</v>
      </c>
      <c r="L76">
        <v>4</v>
      </c>
      <c r="M76">
        <v>4</v>
      </c>
      <c r="N76">
        <v>4</v>
      </c>
      <c r="O76">
        <v>2</v>
      </c>
      <c r="P76" t="s">
        <v>106</v>
      </c>
      <c r="Q76" t="s">
        <v>57</v>
      </c>
      <c r="R76" t="s">
        <v>57</v>
      </c>
      <c r="S76" t="s">
        <v>59</v>
      </c>
      <c r="T76" t="s">
        <v>59</v>
      </c>
      <c r="U76" t="s">
        <v>59</v>
      </c>
      <c r="V76" t="s">
        <v>59</v>
      </c>
      <c r="W76" t="s">
        <v>57</v>
      </c>
      <c r="X76" t="s">
        <v>57</v>
      </c>
      <c r="Y76" t="s">
        <v>57</v>
      </c>
      <c r="Z76" t="s">
        <v>59</v>
      </c>
      <c r="AA76" t="s">
        <v>57</v>
      </c>
      <c r="AB76" t="s">
        <v>57</v>
      </c>
      <c r="AC76" t="s">
        <v>59</v>
      </c>
      <c r="AD76" t="s">
        <v>59</v>
      </c>
      <c r="AE76" t="s">
        <v>59</v>
      </c>
      <c r="AF76" t="s">
        <v>59</v>
      </c>
      <c r="AG76" t="s">
        <v>59</v>
      </c>
      <c r="AH76" t="s">
        <v>59</v>
      </c>
      <c r="AI76" t="s">
        <v>59</v>
      </c>
      <c r="AJ76" t="s">
        <v>59</v>
      </c>
      <c r="AK76" t="s">
        <v>59</v>
      </c>
      <c r="AL76" t="s">
        <v>57</v>
      </c>
      <c r="AM76" t="s">
        <v>57</v>
      </c>
      <c r="AN76" t="s">
        <v>57</v>
      </c>
      <c r="AO76" t="s">
        <v>57</v>
      </c>
      <c r="AP76" t="s">
        <v>59</v>
      </c>
      <c r="AQ76" t="s">
        <v>59</v>
      </c>
      <c r="AR76" t="s">
        <v>59</v>
      </c>
      <c r="AS76">
        <v>2</v>
      </c>
      <c r="AT76">
        <v>4</v>
      </c>
      <c r="AU76">
        <v>4</v>
      </c>
      <c r="AV76">
        <v>5</v>
      </c>
      <c r="AW76">
        <v>2</v>
      </c>
    </row>
    <row r="77" spans="1:49" x14ac:dyDescent="0.3">
      <c r="J77">
        <v>4</v>
      </c>
      <c r="K77">
        <f>COUNTIF(K2:K76,"4")</f>
        <v>19</v>
      </c>
      <c r="L77">
        <f>COUNTIF(L2:L76,"4")</f>
        <v>14</v>
      </c>
      <c r="M77">
        <f>COUNTIF(M2:M76,"4")</f>
        <v>9</v>
      </c>
      <c r="N77">
        <f>COUNTIF(N2:N76,"4")</f>
        <v>9</v>
      </c>
      <c r="O77">
        <f>COUNTIF(O2:O76,"4")</f>
        <v>11</v>
      </c>
    </row>
    <row r="78" spans="1:49" x14ac:dyDescent="0.3">
      <c r="J78">
        <v>5</v>
      </c>
      <c r="K78">
        <f>COUNTIF(K2:K76,"5")</f>
        <v>17</v>
      </c>
      <c r="L78">
        <f>COUNTIF(L2:L76,"5")</f>
        <v>31</v>
      </c>
      <c r="M78">
        <f>COUNTIF(M2:M76,"5")</f>
        <v>12</v>
      </c>
      <c r="N78">
        <f>COUNTIF(N2:N76,"5")</f>
        <v>3</v>
      </c>
      <c r="O78">
        <f>COUNTIF(O2:O76,"5")</f>
        <v>7</v>
      </c>
      <c r="P78" t="s">
        <v>57</v>
      </c>
      <c r="Q78">
        <f t="shared" ref="Q78:AR78" si="0">COUNTIF(Q$2:Q$76,$P78)</f>
        <v>32</v>
      </c>
      <c r="R78">
        <f t="shared" si="0"/>
        <v>39</v>
      </c>
      <c r="S78">
        <f t="shared" si="0"/>
        <v>28</v>
      </c>
      <c r="T78">
        <f t="shared" si="0"/>
        <v>36</v>
      </c>
      <c r="U78">
        <f t="shared" si="0"/>
        <v>32</v>
      </c>
      <c r="V78">
        <f t="shared" si="0"/>
        <v>26</v>
      </c>
      <c r="W78">
        <f t="shared" si="0"/>
        <v>40</v>
      </c>
      <c r="X78">
        <f t="shared" si="0"/>
        <v>39</v>
      </c>
      <c r="Y78">
        <f t="shared" si="0"/>
        <v>41</v>
      </c>
      <c r="Z78">
        <f t="shared" si="0"/>
        <v>38</v>
      </c>
      <c r="AA78">
        <f t="shared" si="0"/>
        <v>27</v>
      </c>
      <c r="AB78">
        <f t="shared" si="0"/>
        <v>34</v>
      </c>
      <c r="AC78">
        <f t="shared" si="0"/>
        <v>34</v>
      </c>
      <c r="AD78">
        <f t="shared" si="0"/>
        <v>33</v>
      </c>
      <c r="AE78">
        <f t="shared" si="0"/>
        <v>31</v>
      </c>
      <c r="AF78">
        <f t="shared" si="0"/>
        <v>32</v>
      </c>
      <c r="AG78">
        <f t="shared" si="0"/>
        <v>33</v>
      </c>
      <c r="AH78">
        <f t="shared" si="0"/>
        <v>32</v>
      </c>
      <c r="AI78">
        <f t="shared" si="0"/>
        <v>37</v>
      </c>
      <c r="AJ78">
        <f t="shared" si="0"/>
        <v>27</v>
      </c>
      <c r="AK78">
        <f t="shared" si="0"/>
        <v>31</v>
      </c>
      <c r="AL78">
        <f t="shared" si="0"/>
        <v>26</v>
      </c>
      <c r="AM78">
        <f t="shared" si="0"/>
        <v>33</v>
      </c>
      <c r="AN78">
        <f t="shared" si="0"/>
        <v>32</v>
      </c>
      <c r="AO78">
        <f t="shared" si="0"/>
        <v>37</v>
      </c>
      <c r="AP78">
        <f t="shared" si="0"/>
        <v>35</v>
      </c>
      <c r="AQ78">
        <f t="shared" si="0"/>
        <v>35</v>
      </c>
      <c r="AR78">
        <f t="shared" si="0"/>
        <v>33</v>
      </c>
    </row>
    <row r="79" spans="1:49" x14ac:dyDescent="0.3">
      <c r="J79" s="3" t="s">
        <v>155</v>
      </c>
      <c r="K79">
        <f>K77+K78</f>
        <v>36</v>
      </c>
      <c r="L79">
        <f>L77+L78</f>
        <v>45</v>
      </c>
      <c r="M79">
        <f>M77+M78</f>
        <v>21</v>
      </c>
      <c r="N79">
        <f>N77+N78</f>
        <v>12</v>
      </c>
      <c r="O79">
        <f>O77+O78</f>
        <v>18</v>
      </c>
      <c r="P79" t="s">
        <v>59</v>
      </c>
      <c r="Q79">
        <f t="shared" ref="Q79:AA82" si="1">COUNTIF(Q$2:Q$76,$P79)</f>
        <v>13</v>
      </c>
      <c r="R79">
        <f t="shared" si="1"/>
        <v>13</v>
      </c>
      <c r="S79">
        <f t="shared" si="1"/>
        <v>15</v>
      </c>
      <c r="T79">
        <f t="shared" si="1"/>
        <v>14</v>
      </c>
      <c r="U79">
        <f t="shared" si="1"/>
        <v>19</v>
      </c>
      <c r="V79">
        <f t="shared" si="1"/>
        <v>23</v>
      </c>
      <c r="W79">
        <f t="shared" si="1"/>
        <v>17</v>
      </c>
      <c r="X79">
        <f t="shared" si="1"/>
        <v>13</v>
      </c>
      <c r="Y79">
        <f t="shared" si="1"/>
        <v>16</v>
      </c>
      <c r="Z79">
        <f t="shared" si="1"/>
        <v>18</v>
      </c>
      <c r="AA79">
        <f t="shared" si="1"/>
        <v>32</v>
      </c>
      <c r="AB79">
        <f t="shared" ref="AB79:AF82" si="2">COUNTIF(AB$2:AB$76,$P79)</f>
        <v>20</v>
      </c>
      <c r="AC79">
        <f t="shared" si="2"/>
        <v>30</v>
      </c>
      <c r="AD79">
        <f t="shared" si="2"/>
        <v>24</v>
      </c>
      <c r="AE79">
        <f t="shared" si="2"/>
        <v>28</v>
      </c>
      <c r="AF79">
        <f t="shared" si="2"/>
        <v>29</v>
      </c>
      <c r="AG79">
        <f t="shared" ref="AG79:AR82" si="3">COUNTIF(AG$2:AG$76,$P79)</f>
        <v>20</v>
      </c>
      <c r="AH79">
        <f t="shared" si="3"/>
        <v>23</v>
      </c>
      <c r="AI79">
        <f t="shared" si="3"/>
        <v>19</v>
      </c>
      <c r="AJ79">
        <f t="shared" si="3"/>
        <v>26</v>
      </c>
      <c r="AK79">
        <f t="shared" si="3"/>
        <v>19</v>
      </c>
      <c r="AL79">
        <f t="shared" si="3"/>
        <v>22</v>
      </c>
      <c r="AM79">
        <f t="shared" si="3"/>
        <v>20</v>
      </c>
      <c r="AN79">
        <f t="shared" si="3"/>
        <v>20</v>
      </c>
      <c r="AO79">
        <f t="shared" si="3"/>
        <v>15</v>
      </c>
      <c r="AP79">
        <f t="shared" si="3"/>
        <v>10</v>
      </c>
      <c r="AQ79">
        <f t="shared" si="3"/>
        <v>20</v>
      </c>
      <c r="AR79">
        <f t="shared" si="3"/>
        <v>17</v>
      </c>
    </row>
    <row r="80" spans="1:49" x14ac:dyDescent="0.3">
      <c r="P80" t="s">
        <v>68</v>
      </c>
      <c r="Q80">
        <f t="shared" si="1"/>
        <v>1</v>
      </c>
      <c r="R80">
        <f t="shared" si="1"/>
        <v>3</v>
      </c>
      <c r="S80">
        <f t="shared" si="1"/>
        <v>2</v>
      </c>
      <c r="T80">
        <f t="shared" si="1"/>
        <v>3</v>
      </c>
      <c r="U80">
        <f t="shared" si="1"/>
        <v>2</v>
      </c>
      <c r="V80">
        <f t="shared" si="1"/>
        <v>2</v>
      </c>
      <c r="W80">
        <f t="shared" si="1"/>
        <v>2</v>
      </c>
      <c r="X80">
        <f t="shared" si="1"/>
        <v>1</v>
      </c>
      <c r="Y80">
        <f t="shared" si="1"/>
        <v>2</v>
      </c>
      <c r="Z80">
        <f t="shared" si="1"/>
        <v>2</v>
      </c>
      <c r="AA80">
        <f t="shared" si="1"/>
        <v>1</v>
      </c>
      <c r="AB80">
        <f t="shared" si="2"/>
        <v>1</v>
      </c>
      <c r="AC80">
        <f t="shared" si="2"/>
        <v>0</v>
      </c>
      <c r="AD80">
        <f t="shared" si="2"/>
        <v>1</v>
      </c>
      <c r="AE80">
        <f t="shared" si="2"/>
        <v>1</v>
      </c>
      <c r="AF80">
        <f t="shared" si="2"/>
        <v>0</v>
      </c>
      <c r="AG80">
        <f t="shared" si="3"/>
        <v>1</v>
      </c>
      <c r="AH80">
        <f t="shared" si="3"/>
        <v>0</v>
      </c>
      <c r="AI80">
        <f t="shared" si="3"/>
        <v>0</v>
      </c>
      <c r="AJ80">
        <f t="shared" si="3"/>
        <v>4</v>
      </c>
      <c r="AK80">
        <f t="shared" si="3"/>
        <v>5</v>
      </c>
      <c r="AL80">
        <f t="shared" si="3"/>
        <v>2</v>
      </c>
      <c r="AM80">
        <f t="shared" si="3"/>
        <v>1</v>
      </c>
      <c r="AN80">
        <f t="shared" si="3"/>
        <v>1</v>
      </c>
      <c r="AO80">
        <f t="shared" si="3"/>
        <v>1</v>
      </c>
      <c r="AP80">
        <f t="shared" si="3"/>
        <v>3</v>
      </c>
      <c r="AQ80">
        <f t="shared" si="3"/>
        <v>2</v>
      </c>
      <c r="AR80">
        <f t="shared" si="3"/>
        <v>3</v>
      </c>
    </row>
    <row r="81" spans="16:44" x14ac:dyDescent="0.3">
      <c r="P81" t="s">
        <v>58</v>
      </c>
      <c r="Q81">
        <f t="shared" si="1"/>
        <v>26</v>
      </c>
      <c r="R81">
        <f t="shared" si="1"/>
        <v>19</v>
      </c>
      <c r="S81">
        <f t="shared" si="1"/>
        <v>28</v>
      </c>
      <c r="T81">
        <f t="shared" si="1"/>
        <v>21</v>
      </c>
      <c r="U81">
        <f t="shared" si="1"/>
        <v>21</v>
      </c>
      <c r="V81">
        <f t="shared" si="1"/>
        <v>19</v>
      </c>
      <c r="W81">
        <f t="shared" si="1"/>
        <v>15</v>
      </c>
      <c r="X81">
        <f t="shared" si="1"/>
        <v>19</v>
      </c>
      <c r="Y81">
        <f t="shared" si="1"/>
        <v>16</v>
      </c>
      <c r="Z81">
        <f t="shared" si="1"/>
        <v>17</v>
      </c>
      <c r="AA81">
        <f t="shared" si="1"/>
        <v>12</v>
      </c>
      <c r="AB81">
        <f t="shared" si="2"/>
        <v>11</v>
      </c>
      <c r="AC81">
        <f t="shared" si="2"/>
        <v>7</v>
      </c>
      <c r="AD81">
        <f t="shared" si="2"/>
        <v>9</v>
      </c>
      <c r="AE81">
        <f t="shared" si="2"/>
        <v>9</v>
      </c>
      <c r="AF81">
        <f t="shared" si="2"/>
        <v>10</v>
      </c>
      <c r="AG81">
        <f t="shared" si="3"/>
        <v>16</v>
      </c>
      <c r="AH81">
        <f t="shared" si="3"/>
        <v>14</v>
      </c>
      <c r="AI81">
        <f t="shared" si="3"/>
        <v>15</v>
      </c>
      <c r="AJ81">
        <f t="shared" si="3"/>
        <v>10</v>
      </c>
      <c r="AK81">
        <f t="shared" si="3"/>
        <v>7</v>
      </c>
      <c r="AL81">
        <f t="shared" si="3"/>
        <v>17</v>
      </c>
      <c r="AM81">
        <f t="shared" si="3"/>
        <v>15</v>
      </c>
      <c r="AN81">
        <f t="shared" si="3"/>
        <v>15</v>
      </c>
      <c r="AO81">
        <f t="shared" si="3"/>
        <v>17</v>
      </c>
      <c r="AP81">
        <f t="shared" si="3"/>
        <v>21</v>
      </c>
      <c r="AQ81">
        <f t="shared" si="3"/>
        <v>11</v>
      </c>
      <c r="AR81">
        <f t="shared" si="3"/>
        <v>15</v>
      </c>
    </row>
    <row r="82" spans="16:44" x14ac:dyDescent="0.3">
      <c r="P82" t="s">
        <v>69</v>
      </c>
      <c r="Q82">
        <f t="shared" si="1"/>
        <v>3</v>
      </c>
      <c r="R82">
        <f t="shared" si="1"/>
        <v>1</v>
      </c>
      <c r="S82">
        <f t="shared" si="1"/>
        <v>2</v>
      </c>
      <c r="T82">
        <f t="shared" si="1"/>
        <v>1</v>
      </c>
      <c r="U82">
        <f t="shared" si="1"/>
        <v>1</v>
      </c>
      <c r="V82">
        <f t="shared" si="1"/>
        <v>5</v>
      </c>
      <c r="W82">
        <f t="shared" si="1"/>
        <v>1</v>
      </c>
      <c r="X82">
        <f t="shared" si="1"/>
        <v>3</v>
      </c>
      <c r="Y82">
        <f t="shared" si="1"/>
        <v>0</v>
      </c>
      <c r="Z82">
        <f t="shared" si="1"/>
        <v>0</v>
      </c>
      <c r="AA82">
        <f t="shared" si="1"/>
        <v>3</v>
      </c>
      <c r="AB82">
        <f t="shared" si="2"/>
        <v>9</v>
      </c>
      <c r="AC82">
        <f t="shared" si="2"/>
        <v>4</v>
      </c>
      <c r="AD82">
        <f t="shared" si="2"/>
        <v>8</v>
      </c>
      <c r="AE82">
        <f t="shared" si="2"/>
        <v>6</v>
      </c>
      <c r="AF82">
        <f t="shared" si="2"/>
        <v>4</v>
      </c>
      <c r="AG82">
        <f t="shared" si="3"/>
        <v>5</v>
      </c>
      <c r="AH82">
        <f t="shared" si="3"/>
        <v>6</v>
      </c>
      <c r="AI82">
        <f t="shared" si="3"/>
        <v>4</v>
      </c>
      <c r="AJ82">
        <f t="shared" si="3"/>
        <v>8</v>
      </c>
      <c r="AK82">
        <f t="shared" si="3"/>
        <v>13</v>
      </c>
      <c r="AL82">
        <f t="shared" si="3"/>
        <v>8</v>
      </c>
      <c r="AM82">
        <f t="shared" si="3"/>
        <v>6</v>
      </c>
      <c r="AN82">
        <f t="shared" si="3"/>
        <v>7</v>
      </c>
      <c r="AO82">
        <f t="shared" si="3"/>
        <v>5</v>
      </c>
      <c r="AP82">
        <f t="shared" si="3"/>
        <v>6</v>
      </c>
      <c r="AQ82">
        <f t="shared" si="3"/>
        <v>7</v>
      </c>
      <c r="AR82">
        <f t="shared" si="3"/>
        <v>7</v>
      </c>
    </row>
    <row r="84" spans="16:44" x14ac:dyDescent="0.3">
      <c r="P84" t="s">
        <v>166</v>
      </c>
      <c r="Q84">
        <f t="shared" ref="Q84:AR84" si="4">Q79+Q80+Q82</f>
        <v>17</v>
      </c>
      <c r="R84">
        <f t="shared" si="4"/>
        <v>17</v>
      </c>
      <c r="S84">
        <f t="shared" si="4"/>
        <v>19</v>
      </c>
      <c r="T84">
        <f t="shared" si="4"/>
        <v>18</v>
      </c>
      <c r="U84">
        <f t="shared" si="4"/>
        <v>22</v>
      </c>
      <c r="V84">
        <f t="shared" si="4"/>
        <v>30</v>
      </c>
      <c r="W84">
        <f t="shared" si="4"/>
        <v>20</v>
      </c>
      <c r="X84">
        <f t="shared" si="4"/>
        <v>17</v>
      </c>
      <c r="Y84">
        <f t="shared" si="4"/>
        <v>18</v>
      </c>
      <c r="Z84">
        <f t="shared" si="4"/>
        <v>20</v>
      </c>
      <c r="AA84">
        <f t="shared" si="4"/>
        <v>36</v>
      </c>
      <c r="AB84">
        <f t="shared" si="4"/>
        <v>30</v>
      </c>
      <c r="AC84">
        <f t="shared" si="4"/>
        <v>34</v>
      </c>
      <c r="AD84">
        <f t="shared" si="4"/>
        <v>33</v>
      </c>
      <c r="AE84">
        <f t="shared" si="4"/>
        <v>35</v>
      </c>
      <c r="AF84">
        <f t="shared" si="4"/>
        <v>33</v>
      </c>
      <c r="AG84">
        <f t="shared" si="4"/>
        <v>26</v>
      </c>
      <c r="AH84">
        <f t="shared" si="4"/>
        <v>29</v>
      </c>
      <c r="AI84">
        <f t="shared" si="4"/>
        <v>23</v>
      </c>
      <c r="AJ84">
        <f t="shared" si="4"/>
        <v>38</v>
      </c>
      <c r="AK84">
        <f t="shared" si="4"/>
        <v>37</v>
      </c>
      <c r="AL84">
        <f t="shared" si="4"/>
        <v>32</v>
      </c>
      <c r="AM84">
        <f t="shared" si="4"/>
        <v>27</v>
      </c>
      <c r="AN84">
        <f t="shared" si="4"/>
        <v>28</v>
      </c>
      <c r="AO84">
        <f t="shared" si="4"/>
        <v>21</v>
      </c>
      <c r="AP84">
        <f t="shared" si="4"/>
        <v>19</v>
      </c>
      <c r="AQ84">
        <f t="shared" si="4"/>
        <v>29</v>
      </c>
      <c r="AR84">
        <f t="shared" si="4"/>
        <v>27</v>
      </c>
    </row>
    <row r="85" spans="16:44" x14ac:dyDescent="0.3">
      <c r="P85" t="s">
        <v>167</v>
      </c>
      <c r="AA85">
        <f>(SUM(AA84:AF84))/6</f>
        <v>33.5</v>
      </c>
      <c r="AG85">
        <f>(SUM(AG84:AK84))/5</f>
        <v>30.6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D8A8-742A-40A0-98E7-4EECE9449F8F}">
  <dimension ref="B1:S82"/>
  <sheetViews>
    <sheetView showGridLines="0" zoomScale="80" zoomScaleNormal="80" workbookViewId="0"/>
  </sheetViews>
  <sheetFormatPr defaultRowHeight="14.4" x14ac:dyDescent="0.3"/>
  <cols>
    <col min="1" max="1" width="3.88671875" customWidth="1"/>
    <col min="2" max="2" width="31.109375" bestFit="1" customWidth="1"/>
    <col min="4" max="4" width="19.33203125" bestFit="1" customWidth="1"/>
    <col min="5" max="5" width="34.109375" bestFit="1" customWidth="1"/>
  </cols>
  <sheetData>
    <row r="1" spans="2:19" ht="15" thickBot="1" x14ac:dyDescent="0.35"/>
    <row r="2" spans="2:19" ht="34.799999999999997" customHeight="1" thickBot="1" x14ac:dyDescent="0.35">
      <c r="B2" s="18" t="s">
        <v>216</v>
      </c>
      <c r="C2" s="19"/>
      <c r="D2" s="19"/>
      <c r="E2" s="19"/>
      <c r="F2" s="19"/>
      <c r="G2" s="19"/>
      <c r="H2" s="19"/>
      <c r="I2" s="19"/>
      <c r="J2" s="19"/>
      <c r="K2" s="19"/>
      <c r="L2" s="19"/>
      <c r="M2" s="19"/>
      <c r="N2" s="19"/>
      <c r="O2" s="19"/>
      <c r="P2" s="19"/>
      <c r="Q2" s="19"/>
      <c r="R2" s="19"/>
      <c r="S2" s="20"/>
    </row>
    <row r="3" spans="2:19" ht="15" thickBot="1" x14ac:dyDescent="0.35"/>
    <row r="4" spans="2:19" ht="15" thickBot="1" x14ac:dyDescent="0.35">
      <c r="B4" s="18" t="s">
        <v>210</v>
      </c>
      <c r="C4" s="19"/>
      <c r="D4" s="19"/>
      <c r="E4" s="19"/>
      <c r="F4" s="19"/>
      <c r="G4" s="19"/>
      <c r="H4" s="19"/>
      <c r="I4" s="19"/>
      <c r="J4" s="19"/>
      <c r="K4" s="19"/>
      <c r="L4" s="19"/>
      <c r="M4" s="19"/>
      <c r="N4" s="19"/>
      <c r="O4" s="19"/>
      <c r="P4" s="19"/>
      <c r="Q4" s="20"/>
    </row>
    <row r="5" spans="2:19" x14ac:dyDescent="0.3">
      <c r="B5" s="33"/>
      <c r="C5" s="33"/>
      <c r="D5" s="33"/>
      <c r="E5" s="33"/>
      <c r="F5" s="33"/>
      <c r="G5" s="33"/>
      <c r="H5" s="33"/>
      <c r="I5" s="33"/>
      <c r="J5" s="33"/>
      <c r="K5" s="33"/>
      <c r="L5" s="33"/>
      <c r="M5" s="33"/>
      <c r="N5" s="33"/>
      <c r="O5" s="33"/>
      <c r="P5" s="33"/>
      <c r="Q5" s="33"/>
    </row>
    <row r="6" spans="2:19" ht="15" thickBot="1" x14ac:dyDescent="0.35">
      <c r="D6" s="27" t="s">
        <v>65</v>
      </c>
      <c r="E6" s="33">
        <f>COUNTIF($B$8:$B$82,D6)</f>
        <v>39</v>
      </c>
    </row>
    <row r="7" spans="2:19" ht="43.8" thickBot="1" x14ac:dyDescent="0.35">
      <c r="B7" s="24" t="s">
        <v>7</v>
      </c>
      <c r="E7" s="4" t="s">
        <v>199</v>
      </c>
    </row>
    <row r="8" spans="2:19" x14ac:dyDescent="0.3">
      <c r="B8" s="29" t="s">
        <v>54</v>
      </c>
      <c r="E8">
        <f>SUM(E6:E6)</f>
        <v>39</v>
      </c>
    </row>
    <row r="9" spans="2:19" x14ac:dyDescent="0.3">
      <c r="B9" s="27" t="s">
        <v>65</v>
      </c>
    </row>
    <row r="10" spans="2:19" x14ac:dyDescent="0.3">
      <c r="B10" s="27" t="s">
        <v>65</v>
      </c>
    </row>
    <row r="11" spans="2:19" x14ac:dyDescent="0.3">
      <c r="B11" s="27" t="s">
        <v>65</v>
      </c>
      <c r="E11" t="s">
        <v>200</v>
      </c>
      <c r="F11">
        <v>75</v>
      </c>
    </row>
    <row r="12" spans="2:19" x14ac:dyDescent="0.3">
      <c r="B12" s="27" t="s">
        <v>77</v>
      </c>
    </row>
    <row r="13" spans="2:19" x14ac:dyDescent="0.3">
      <c r="B13" s="27" t="s">
        <v>65</v>
      </c>
      <c r="E13" t="s">
        <v>201</v>
      </c>
      <c r="F13">
        <f>E8/F11</f>
        <v>0.52</v>
      </c>
    </row>
    <row r="14" spans="2:19" x14ac:dyDescent="0.3">
      <c r="B14" s="27" t="s">
        <v>54</v>
      </c>
      <c r="E14" t="s">
        <v>202</v>
      </c>
      <c r="F14">
        <f>1-F13</f>
        <v>0.48</v>
      </c>
    </row>
    <row r="15" spans="2:19" x14ac:dyDescent="0.3">
      <c r="B15" s="27" t="s">
        <v>65</v>
      </c>
    </row>
    <row r="16" spans="2:19" x14ac:dyDescent="0.3">
      <c r="B16" s="27" t="s">
        <v>54</v>
      </c>
    </row>
    <row r="17" spans="2:10" x14ac:dyDescent="0.3">
      <c r="B17" s="27" t="s">
        <v>54</v>
      </c>
      <c r="E17" t="s">
        <v>203</v>
      </c>
      <c r="F17">
        <v>0.5</v>
      </c>
    </row>
    <row r="18" spans="2:10" x14ac:dyDescent="0.3">
      <c r="B18" s="27" t="s">
        <v>54</v>
      </c>
      <c r="E18" t="s">
        <v>204</v>
      </c>
      <c r="F18">
        <v>0.5</v>
      </c>
    </row>
    <row r="19" spans="2:10" x14ac:dyDescent="0.3">
      <c r="B19" s="27" t="s">
        <v>54</v>
      </c>
    </row>
    <row r="20" spans="2:10" x14ac:dyDescent="0.3">
      <c r="B20" s="27" t="s">
        <v>65</v>
      </c>
      <c r="E20" t="s">
        <v>205</v>
      </c>
      <c r="F20">
        <f>SQRT((F13*F14)/F11)</f>
        <v>5.7688820407423826E-2</v>
      </c>
    </row>
    <row r="21" spans="2:10" x14ac:dyDescent="0.3">
      <c r="B21" s="27" t="s">
        <v>65</v>
      </c>
    </row>
    <row r="22" spans="2:10" x14ac:dyDescent="0.3">
      <c r="B22" s="27" t="s">
        <v>65</v>
      </c>
      <c r="E22" t="s">
        <v>206</v>
      </c>
      <c r="F22">
        <f>(F13-F17)/F20</f>
        <v>0.34668762264076852</v>
      </c>
    </row>
    <row r="23" spans="2:10" x14ac:dyDescent="0.3">
      <c r="B23" s="27" t="s">
        <v>54</v>
      </c>
    </row>
    <row r="24" spans="2:10" x14ac:dyDescent="0.3">
      <c r="B24" s="27" t="s">
        <v>54</v>
      </c>
      <c r="E24" t="s">
        <v>207</v>
      </c>
      <c r="F24">
        <f>_xlfn.NORM.S.INV(0.95)</f>
        <v>1.6448536269514715</v>
      </c>
    </row>
    <row r="25" spans="2:10" ht="15" thickBot="1" x14ac:dyDescent="0.35">
      <c r="B25" s="27" t="s">
        <v>54</v>
      </c>
    </row>
    <row r="26" spans="2:10" ht="47.4" customHeight="1" thickBot="1" x14ac:dyDescent="0.35">
      <c r="B26" s="32" t="s">
        <v>65</v>
      </c>
      <c r="E26" s="18" t="s">
        <v>217</v>
      </c>
      <c r="F26" s="19"/>
      <c r="G26" s="19"/>
      <c r="H26" s="19"/>
      <c r="I26" s="19"/>
      <c r="J26" s="20"/>
    </row>
    <row r="27" spans="2:10" x14ac:dyDescent="0.3">
      <c r="B27" s="27" t="s">
        <v>54</v>
      </c>
    </row>
    <row r="28" spans="2:10" x14ac:dyDescent="0.3">
      <c r="B28" s="27" t="s">
        <v>65</v>
      </c>
    </row>
    <row r="29" spans="2:10" x14ac:dyDescent="0.3">
      <c r="B29" s="27" t="s">
        <v>54</v>
      </c>
    </row>
    <row r="30" spans="2:10" x14ac:dyDescent="0.3">
      <c r="B30" s="27" t="s">
        <v>54</v>
      </c>
    </row>
    <row r="31" spans="2:10" x14ac:dyDescent="0.3">
      <c r="B31" s="27" t="s">
        <v>65</v>
      </c>
    </row>
    <row r="32" spans="2:10" x14ac:dyDescent="0.3">
      <c r="B32" s="27" t="s">
        <v>65</v>
      </c>
    </row>
    <row r="33" spans="2:2" x14ac:dyDescent="0.3">
      <c r="B33" s="27" t="s">
        <v>65</v>
      </c>
    </row>
    <row r="34" spans="2:2" x14ac:dyDescent="0.3">
      <c r="B34" s="27" t="s">
        <v>54</v>
      </c>
    </row>
    <row r="35" spans="2:2" x14ac:dyDescent="0.3">
      <c r="B35" s="27" t="s">
        <v>54</v>
      </c>
    </row>
    <row r="36" spans="2:2" x14ac:dyDescent="0.3">
      <c r="B36" s="27" t="s">
        <v>65</v>
      </c>
    </row>
    <row r="37" spans="2:2" x14ac:dyDescent="0.3">
      <c r="B37" s="27" t="s">
        <v>54</v>
      </c>
    </row>
    <row r="38" spans="2:2" x14ac:dyDescent="0.3">
      <c r="B38" s="27" t="s">
        <v>54</v>
      </c>
    </row>
    <row r="39" spans="2:2" x14ac:dyDescent="0.3">
      <c r="B39" s="27" t="s">
        <v>65</v>
      </c>
    </row>
    <row r="40" spans="2:2" x14ac:dyDescent="0.3">
      <c r="B40" s="27" t="s">
        <v>77</v>
      </c>
    </row>
    <row r="41" spans="2:2" x14ac:dyDescent="0.3">
      <c r="B41" s="27" t="s">
        <v>65</v>
      </c>
    </row>
    <row r="42" spans="2:2" x14ac:dyDescent="0.3">
      <c r="B42" s="27" t="s">
        <v>65</v>
      </c>
    </row>
    <row r="43" spans="2:2" x14ac:dyDescent="0.3">
      <c r="B43" s="27" t="s">
        <v>65</v>
      </c>
    </row>
    <row r="44" spans="2:2" x14ac:dyDescent="0.3">
      <c r="B44" s="27" t="s">
        <v>65</v>
      </c>
    </row>
    <row r="45" spans="2:2" x14ac:dyDescent="0.3">
      <c r="B45" s="27" t="s">
        <v>54</v>
      </c>
    </row>
    <row r="46" spans="2:2" x14ac:dyDescent="0.3">
      <c r="B46" s="27" t="s">
        <v>54</v>
      </c>
    </row>
    <row r="47" spans="2:2" x14ac:dyDescent="0.3">
      <c r="B47" s="27" t="s">
        <v>65</v>
      </c>
    </row>
    <row r="48" spans="2:2" x14ac:dyDescent="0.3">
      <c r="B48" s="27" t="s">
        <v>54</v>
      </c>
    </row>
    <row r="49" spans="2:2" x14ac:dyDescent="0.3">
      <c r="B49" s="27" t="s">
        <v>65</v>
      </c>
    </row>
    <row r="50" spans="2:2" x14ac:dyDescent="0.3">
      <c r="B50" s="27" t="s">
        <v>77</v>
      </c>
    </row>
    <row r="51" spans="2:2" x14ac:dyDescent="0.3">
      <c r="B51" s="27" t="s">
        <v>54</v>
      </c>
    </row>
    <row r="52" spans="2:2" x14ac:dyDescent="0.3">
      <c r="B52" s="27" t="s">
        <v>65</v>
      </c>
    </row>
    <row r="53" spans="2:2" x14ac:dyDescent="0.3">
      <c r="B53" s="27" t="s">
        <v>65</v>
      </c>
    </row>
    <row r="54" spans="2:2" x14ac:dyDescent="0.3">
      <c r="B54" s="27" t="s">
        <v>77</v>
      </c>
    </row>
    <row r="55" spans="2:2" x14ac:dyDescent="0.3">
      <c r="B55" s="27" t="s">
        <v>65</v>
      </c>
    </row>
    <row r="56" spans="2:2" x14ac:dyDescent="0.3">
      <c r="B56" s="27" t="s">
        <v>65</v>
      </c>
    </row>
    <row r="57" spans="2:2" x14ac:dyDescent="0.3">
      <c r="B57" s="27" t="s">
        <v>65</v>
      </c>
    </row>
    <row r="58" spans="2:2" x14ac:dyDescent="0.3">
      <c r="B58" s="27" t="s">
        <v>65</v>
      </c>
    </row>
    <row r="59" spans="2:2" x14ac:dyDescent="0.3">
      <c r="B59" s="27" t="s">
        <v>65</v>
      </c>
    </row>
    <row r="60" spans="2:2" x14ac:dyDescent="0.3">
      <c r="B60" s="27" t="s">
        <v>65</v>
      </c>
    </row>
    <row r="61" spans="2:2" x14ac:dyDescent="0.3">
      <c r="B61" s="27" t="s">
        <v>54</v>
      </c>
    </row>
    <row r="62" spans="2:2" x14ac:dyDescent="0.3">
      <c r="B62" s="27" t="s">
        <v>54</v>
      </c>
    </row>
    <row r="63" spans="2:2" x14ac:dyDescent="0.3">
      <c r="B63" s="27" t="s">
        <v>77</v>
      </c>
    </row>
    <row r="64" spans="2:2" x14ac:dyDescent="0.3">
      <c r="B64" s="27" t="s">
        <v>54</v>
      </c>
    </row>
    <row r="65" spans="2:2" x14ac:dyDescent="0.3">
      <c r="B65" s="27" t="s">
        <v>65</v>
      </c>
    </row>
    <row r="66" spans="2:2" x14ac:dyDescent="0.3">
      <c r="B66" s="27" t="s">
        <v>65</v>
      </c>
    </row>
    <row r="67" spans="2:2" x14ac:dyDescent="0.3">
      <c r="B67" s="27" t="s">
        <v>65</v>
      </c>
    </row>
    <row r="68" spans="2:2" x14ac:dyDescent="0.3">
      <c r="B68" s="27" t="s">
        <v>65</v>
      </c>
    </row>
    <row r="69" spans="2:2" x14ac:dyDescent="0.3">
      <c r="B69" s="27" t="s">
        <v>54</v>
      </c>
    </row>
    <row r="70" spans="2:2" x14ac:dyDescent="0.3">
      <c r="B70" s="27" t="s">
        <v>65</v>
      </c>
    </row>
    <row r="71" spans="2:2" x14ac:dyDescent="0.3">
      <c r="B71" s="27" t="s">
        <v>65</v>
      </c>
    </row>
    <row r="72" spans="2:2" x14ac:dyDescent="0.3">
      <c r="B72" s="27" t="s">
        <v>65</v>
      </c>
    </row>
    <row r="73" spans="2:2" x14ac:dyDescent="0.3">
      <c r="B73" s="27" t="s">
        <v>77</v>
      </c>
    </row>
    <row r="74" spans="2:2" x14ac:dyDescent="0.3">
      <c r="B74" s="27" t="s">
        <v>54</v>
      </c>
    </row>
    <row r="75" spans="2:2" x14ac:dyDescent="0.3">
      <c r="B75" s="27" t="s">
        <v>54</v>
      </c>
    </row>
    <row r="76" spans="2:2" x14ac:dyDescent="0.3">
      <c r="B76" s="27" t="s">
        <v>65</v>
      </c>
    </row>
    <row r="77" spans="2:2" x14ac:dyDescent="0.3">
      <c r="B77" s="27" t="s">
        <v>65</v>
      </c>
    </row>
    <row r="78" spans="2:2" x14ac:dyDescent="0.3">
      <c r="B78" s="27" t="s">
        <v>54</v>
      </c>
    </row>
    <row r="79" spans="2:2" x14ac:dyDescent="0.3">
      <c r="B79" s="27" t="s">
        <v>65</v>
      </c>
    </row>
    <row r="80" spans="2:2" x14ac:dyDescent="0.3">
      <c r="B80" s="27" t="s">
        <v>77</v>
      </c>
    </row>
    <row r="81" spans="2:2" x14ac:dyDescent="0.3">
      <c r="B81" s="27" t="s">
        <v>54</v>
      </c>
    </row>
    <row r="82" spans="2:2" ht="15" thickBot="1" x14ac:dyDescent="0.35">
      <c r="B82" s="28" t="s">
        <v>54</v>
      </c>
    </row>
  </sheetData>
  <mergeCells count="3">
    <mergeCell ref="B2:S2"/>
    <mergeCell ref="B4:Q4"/>
    <mergeCell ref="E26:J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18"/>
  <sheetViews>
    <sheetView showGridLines="0" zoomScale="80" zoomScaleNormal="80" workbookViewId="0"/>
  </sheetViews>
  <sheetFormatPr defaultRowHeight="14.4" x14ac:dyDescent="0.3"/>
  <cols>
    <col min="1" max="1" width="3.88671875" customWidth="1"/>
    <col min="2" max="7" width="24.44140625" customWidth="1"/>
  </cols>
  <sheetData>
    <row r="1" spans="2:17" x14ac:dyDescent="0.3">
      <c r="B1" s="14" t="s">
        <v>156</v>
      </c>
      <c r="C1" s="14"/>
      <c r="D1" s="14"/>
      <c r="E1" s="14"/>
      <c r="F1" s="14"/>
      <c r="G1" s="14"/>
      <c r="H1" s="14"/>
      <c r="I1" s="14"/>
      <c r="J1" s="14"/>
      <c r="K1" s="14"/>
      <c r="L1" s="14"/>
      <c r="M1" s="14"/>
      <c r="N1" s="14"/>
      <c r="O1" s="14"/>
      <c r="P1" s="14"/>
      <c r="Q1" s="14"/>
    </row>
    <row r="2" spans="2:17" x14ac:dyDescent="0.3">
      <c r="B2" s="14" t="s">
        <v>158</v>
      </c>
      <c r="C2" s="14"/>
      <c r="D2" s="14"/>
      <c r="E2" s="14"/>
      <c r="F2" s="14"/>
      <c r="G2" s="14"/>
      <c r="H2" s="14"/>
      <c r="I2" s="14"/>
      <c r="J2" s="14"/>
      <c r="K2" s="14"/>
      <c r="L2" s="14"/>
    </row>
    <row r="4" spans="2:17" ht="72" x14ac:dyDescent="0.3">
      <c r="B4" s="4" t="s">
        <v>157</v>
      </c>
      <c r="C4" s="1" t="s">
        <v>162</v>
      </c>
    </row>
    <row r="5" spans="2:17" x14ac:dyDescent="0.3">
      <c r="B5" t="s">
        <v>159</v>
      </c>
      <c r="C5">
        <f>COUNTIF('Untitled form'!$L$2:$L$76,"4")</f>
        <v>14</v>
      </c>
    </row>
    <row r="6" spans="2:17" x14ac:dyDescent="0.3">
      <c r="B6" t="s">
        <v>160</v>
      </c>
      <c r="C6">
        <f>COUNTIF('Untitled form'!$L$2:$L$76,"5")</f>
        <v>31</v>
      </c>
    </row>
    <row r="8" spans="2:17" x14ac:dyDescent="0.3">
      <c r="B8" t="s">
        <v>161</v>
      </c>
      <c r="C8">
        <f>SUM(C5:C6)</f>
        <v>45</v>
      </c>
    </row>
    <row r="10" spans="2:17" x14ac:dyDescent="0.3">
      <c r="B10" t="s">
        <v>163</v>
      </c>
      <c r="C10" s="5">
        <f>(C8/75)</f>
        <v>0.6</v>
      </c>
    </row>
    <row r="12" spans="2:17" x14ac:dyDescent="0.3">
      <c r="B12" t="s">
        <v>164</v>
      </c>
    </row>
    <row r="14" spans="2:17" ht="27" customHeight="1" x14ac:dyDescent="0.3">
      <c r="B14" s="15" t="s">
        <v>168</v>
      </c>
      <c r="C14" s="15"/>
      <c r="D14" s="15"/>
      <c r="E14" s="15"/>
      <c r="F14" s="15"/>
      <c r="G14" s="15"/>
      <c r="H14" s="15"/>
      <c r="I14" s="15"/>
      <c r="J14" s="15"/>
      <c r="K14" s="15"/>
      <c r="L14" s="15"/>
      <c r="M14" s="15"/>
      <c r="N14" s="15"/>
    </row>
    <row r="18" ht="79.8" customHeight="1" x14ac:dyDescent="0.3"/>
  </sheetData>
  <mergeCells count="3">
    <mergeCell ref="B1:Q1"/>
    <mergeCell ref="B2:L2"/>
    <mergeCell ref="B14:N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E663-6BB1-4F9C-A6F6-78A932924EBE}">
  <dimension ref="B2:H85"/>
  <sheetViews>
    <sheetView showGridLines="0" zoomScale="80" zoomScaleNormal="80" workbookViewId="0"/>
  </sheetViews>
  <sheetFormatPr defaultRowHeight="14.4" x14ac:dyDescent="0.3"/>
  <cols>
    <col min="1" max="1" width="3.88671875" customWidth="1"/>
    <col min="2" max="8" width="24.44140625" customWidth="1"/>
    <col min="9" max="9" width="3.88671875" customWidth="1"/>
  </cols>
  <sheetData>
    <row r="2" spans="3:8" ht="34.200000000000003" customHeight="1" x14ac:dyDescent="0.3">
      <c r="C2" s="16" t="s">
        <v>175</v>
      </c>
      <c r="D2" s="16"/>
      <c r="E2" s="16"/>
      <c r="F2" s="16"/>
      <c r="G2" s="16"/>
    </row>
    <row r="3" spans="3:8" ht="15" thickBot="1" x14ac:dyDescent="0.35"/>
    <row r="4" spans="3:8" ht="71.400000000000006" customHeight="1" thickBot="1" x14ac:dyDescent="0.35">
      <c r="C4" s="9" t="s">
        <v>169</v>
      </c>
      <c r="D4" s="10" t="s">
        <v>170</v>
      </c>
      <c r="E4" s="10" t="s">
        <v>171</v>
      </c>
      <c r="F4" s="10" t="s">
        <v>172</v>
      </c>
      <c r="G4" s="10" t="s">
        <v>173</v>
      </c>
      <c r="H4" s="11" t="s">
        <v>174</v>
      </c>
    </row>
    <row r="5" spans="3:8" x14ac:dyDescent="0.3">
      <c r="C5" s="8" t="s">
        <v>57</v>
      </c>
      <c r="D5" s="8" t="s">
        <v>58</v>
      </c>
      <c r="E5" s="8" t="s">
        <v>57</v>
      </c>
      <c r="F5" s="8" t="s">
        <v>57</v>
      </c>
      <c r="G5" s="8" t="s">
        <v>57</v>
      </c>
      <c r="H5" s="8" t="s">
        <v>57</v>
      </c>
    </row>
    <row r="6" spans="3:8" x14ac:dyDescent="0.3">
      <c r="C6" s="7" t="s">
        <v>59</v>
      </c>
      <c r="D6" s="7" t="s">
        <v>57</v>
      </c>
      <c r="E6" s="7" t="s">
        <v>57</v>
      </c>
      <c r="F6" s="7" t="s">
        <v>59</v>
      </c>
      <c r="G6" s="7" t="s">
        <v>59</v>
      </c>
      <c r="H6" s="7" t="s">
        <v>59</v>
      </c>
    </row>
    <row r="7" spans="3:8" x14ac:dyDescent="0.3">
      <c r="C7" s="7" t="s">
        <v>68</v>
      </c>
      <c r="D7" s="7" t="s">
        <v>69</v>
      </c>
      <c r="E7" s="7" t="s">
        <v>59</v>
      </c>
      <c r="F7" s="7" t="s">
        <v>57</v>
      </c>
      <c r="G7" s="7" t="s">
        <v>58</v>
      </c>
      <c r="H7" s="7" t="s">
        <v>57</v>
      </c>
    </row>
    <row r="8" spans="3:8" x14ac:dyDescent="0.3">
      <c r="C8" s="7" t="s">
        <v>58</v>
      </c>
      <c r="D8" s="7" t="s">
        <v>57</v>
      </c>
      <c r="E8" s="7" t="s">
        <v>59</v>
      </c>
      <c r="F8" s="7" t="s">
        <v>58</v>
      </c>
      <c r="G8" s="7" t="s">
        <v>57</v>
      </c>
      <c r="H8" s="7" t="s">
        <v>59</v>
      </c>
    </row>
    <row r="9" spans="3:8" x14ac:dyDescent="0.3">
      <c r="C9" s="7" t="s">
        <v>57</v>
      </c>
      <c r="D9" s="7" t="s">
        <v>59</v>
      </c>
      <c r="E9" s="7" t="s">
        <v>59</v>
      </c>
      <c r="F9" s="7" t="s">
        <v>59</v>
      </c>
      <c r="G9" s="7" t="s">
        <v>59</v>
      </c>
      <c r="H9" s="7" t="s">
        <v>59</v>
      </c>
    </row>
    <row r="10" spans="3:8" x14ac:dyDescent="0.3">
      <c r="C10" s="7" t="s">
        <v>57</v>
      </c>
      <c r="D10" s="7" t="s">
        <v>57</v>
      </c>
      <c r="E10" s="7" t="s">
        <v>57</v>
      </c>
      <c r="F10" s="7" t="s">
        <v>58</v>
      </c>
      <c r="G10" s="7" t="s">
        <v>58</v>
      </c>
      <c r="H10" s="7" t="s">
        <v>57</v>
      </c>
    </row>
    <row r="11" spans="3:8" x14ac:dyDescent="0.3">
      <c r="C11" s="7" t="s">
        <v>59</v>
      </c>
      <c r="D11" s="7" t="s">
        <v>58</v>
      </c>
      <c r="E11" s="7" t="s">
        <v>58</v>
      </c>
      <c r="F11" s="7" t="s">
        <v>57</v>
      </c>
      <c r="G11" s="7" t="s">
        <v>59</v>
      </c>
      <c r="H11" s="7" t="s">
        <v>58</v>
      </c>
    </row>
    <row r="12" spans="3:8" x14ac:dyDescent="0.3">
      <c r="C12" s="7" t="s">
        <v>58</v>
      </c>
      <c r="D12" s="7" t="s">
        <v>69</v>
      </c>
      <c r="E12" s="7" t="s">
        <v>57</v>
      </c>
      <c r="F12" s="7" t="s">
        <v>59</v>
      </c>
      <c r="G12" s="7" t="s">
        <v>57</v>
      </c>
      <c r="H12" s="7" t="s">
        <v>59</v>
      </c>
    </row>
    <row r="13" spans="3:8" x14ac:dyDescent="0.3">
      <c r="C13" s="7" t="s">
        <v>57</v>
      </c>
      <c r="D13" s="7" t="s">
        <v>57</v>
      </c>
      <c r="E13" s="7" t="s">
        <v>57</v>
      </c>
      <c r="F13" s="7" t="s">
        <v>57</v>
      </c>
      <c r="G13" s="7" t="s">
        <v>57</v>
      </c>
      <c r="H13" s="7" t="s">
        <v>57</v>
      </c>
    </row>
    <row r="14" spans="3:8" x14ac:dyDescent="0.3">
      <c r="C14" s="7" t="s">
        <v>58</v>
      </c>
      <c r="D14" s="7" t="s">
        <v>58</v>
      </c>
      <c r="E14" s="7" t="s">
        <v>58</v>
      </c>
      <c r="F14" s="7" t="s">
        <v>58</v>
      </c>
      <c r="G14" s="7" t="s">
        <v>58</v>
      </c>
      <c r="H14" s="7" t="s">
        <v>58</v>
      </c>
    </row>
    <row r="15" spans="3:8" x14ac:dyDescent="0.3">
      <c r="C15" s="7" t="s">
        <v>57</v>
      </c>
      <c r="D15" s="7" t="s">
        <v>59</v>
      </c>
      <c r="E15" s="7" t="s">
        <v>57</v>
      </c>
      <c r="F15" s="7" t="s">
        <v>57</v>
      </c>
      <c r="G15" s="7" t="s">
        <v>59</v>
      </c>
      <c r="H15" s="7" t="s">
        <v>59</v>
      </c>
    </row>
    <row r="16" spans="3:8" x14ac:dyDescent="0.3">
      <c r="C16" s="7" t="s">
        <v>69</v>
      </c>
      <c r="D16" s="7" t="s">
        <v>68</v>
      </c>
      <c r="E16" s="7" t="s">
        <v>69</v>
      </c>
      <c r="F16" s="7" t="s">
        <v>59</v>
      </c>
      <c r="G16" s="7" t="s">
        <v>68</v>
      </c>
      <c r="H16" s="7" t="s">
        <v>59</v>
      </c>
    </row>
    <row r="17" spans="3:8" x14ac:dyDescent="0.3">
      <c r="C17" s="7" t="s">
        <v>59</v>
      </c>
      <c r="D17" s="7" t="s">
        <v>57</v>
      </c>
      <c r="E17" s="7" t="s">
        <v>59</v>
      </c>
      <c r="F17" s="7" t="s">
        <v>57</v>
      </c>
      <c r="G17" s="7" t="s">
        <v>59</v>
      </c>
      <c r="H17" s="7" t="s">
        <v>57</v>
      </c>
    </row>
    <row r="18" spans="3:8" x14ac:dyDescent="0.3">
      <c r="C18" s="7" t="s">
        <v>57</v>
      </c>
      <c r="D18" s="7" t="s">
        <v>58</v>
      </c>
      <c r="E18" s="7" t="s">
        <v>59</v>
      </c>
      <c r="F18" s="7" t="s">
        <v>59</v>
      </c>
      <c r="G18" s="7" t="s">
        <v>57</v>
      </c>
      <c r="H18" s="7" t="s">
        <v>57</v>
      </c>
    </row>
    <row r="19" spans="3:8" x14ac:dyDescent="0.3">
      <c r="C19" s="7" t="s">
        <v>59</v>
      </c>
      <c r="D19" s="7" t="s">
        <v>57</v>
      </c>
      <c r="E19" s="7" t="s">
        <v>57</v>
      </c>
      <c r="F19" s="7" t="s">
        <v>57</v>
      </c>
      <c r="G19" s="7" t="s">
        <v>57</v>
      </c>
      <c r="H19" s="7" t="s">
        <v>57</v>
      </c>
    </row>
    <row r="20" spans="3:8" x14ac:dyDescent="0.3">
      <c r="C20" s="7" t="s">
        <v>59</v>
      </c>
      <c r="D20" s="7" t="s">
        <v>58</v>
      </c>
      <c r="E20" s="7" t="s">
        <v>58</v>
      </c>
      <c r="F20" s="7" t="s">
        <v>58</v>
      </c>
      <c r="G20" s="7" t="s">
        <v>59</v>
      </c>
      <c r="H20" s="7" t="s">
        <v>57</v>
      </c>
    </row>
    <row r="21" spans="3:8" x14ac:dyDescent="0.3">
      <c r="C21" s="7" t="s">
        <v>59</v>
      </c>
      <c r="D21" s="7" t="s">
        <v>57</v>
      </c>
      <c r="E21" s="7" t="s">
        <v>59</v>
      </c>
      <c r="F21" s="7" t="s">
        <v>69</v>
      </c>
      <c r="G21" s="7" t="s">
        <v>69</v>
      </c>
      <c r="H21" s="7" t="s">
        <v>59</v>
      </c>
    </row>
    <row r="22" spans="3:8" x14ac:dyDescent="0.3">
      <c r="C22" s="7" t="s">
        <v>58</v>
      </c>
      <c r="D22" s="7" t="s">
        <v>58</v>
      </c>
      <c r="E22" s="7" t="s">
        <v>58</v>
      </c>
      <c r="F22" s="7" t="s">
        <v>58</v>
      </c>
      <c r="G22" s="7" t="s">
        <v>58</v>
      </c>
      <c r="H22" s="7" t="s">
        <v>58</v>
      </c>
    </row>
    <row r="23" spans="3:8" x14ac:dyDescent="0.3">
      <c r="C23" s="7" t="s">
        <v>57</v>
      </c>
      <c r="D23" s="7" t="s">
        <v>57</v>
      </c>
      <c r="E23" s="7" t="s">
        <v>58</v>
      </c>
      <c r="F23" s="7" t="s">
        <v>69</v>
      </c>
      <c r="G23" s="7" t="s">
        <v>57</v>
      </c>
      <c r="H23" s="7" t="s">
        <v>59</v>
      </c>
    </row>
    <row r="24" spans="3:8" x14ac:dyDescent="0.3">
      <c r="C24" s="7" t="s">
        <v>59</v>
      </c>
      <c r="D24" s="7" t="s">
        <v>59</v>
      </c>
      <c r="E24" s="7" t="s">
        <v>59</v>
      </c>
      <c r="F24" s="7" t="s">
        <v>59</v>
      </c>
      <c r="G24" s="7" t="s">
        <v>59</v>
      </c>
      <c r="H24" s="7" t="s">
        <v>59</v>
      </c>
    </row>
    <row r="25" spans="3:8" x14ac:dyDescent="0.3">
      <c r="C25" s="7" t="s">
        <v>59</v>
      </c>
      <c r="D25" s="7" t="s">
        <v>59</v>
      </c>
      <c r="E25" s="7" t="s">
        <v>59</v>
      </c>
      <c r="F25" s="7" t="s">
        <v>59</v>
      </c>
      <c r="G25" s="7" t="s">
        <v>59</v>
      </c>
      <c r="H25" s="7" t="s">
        <v>59</v>
      </c>
    </row>
    <row r="26" spans="3:8" x14ac:dyDescent="0.3">
      <c r="C26" s="7" t="s">
        <v>58</v>
      </c>
      <c r="D26" s="7" t="s">
        <v>58</v>
      </c>
      <c r="E26" s="7" t="s">
        <v>57</v>
      </c>
      <c r="F26" s="7" t="s">
        <v>57</v>
      </c>
      <c r="G26" s="7" t="s">
        <v>57</v>
      </c>
      <c r="H26" s="7" t="s">
        <v>57</v>
      </c>
    </row>
    <row r="27" spans="3:8" x14ac:dyDescent="0.3">
      <c r="C27" s="7" t="s">
        <v>58</v>
      </c>
      <c r="D27" s="7" t="s">
        <v>57</v>
      </c>
      <c r="E27" s="7" t="s">
        <v>57</v>
      </c>
      <c r="F27" s="7" t="s">
        <v>59</v>
      </c>
      <c r="G27" s="7" t="s">
        <v>59</v>
      </c>
      <c r="H27" s="7" t="s">
        <v>57</v>
      </c>
    </row>
    <row r="28" spans="3:8" x14ac:dyDescent="0.3">
      <c r="C28" s="7" t="s">
        <v>59</v>
      </c>
      <c r="D28" s="7" t="s">
        <v>57</v>
      </c>
      <c r="E28" s="7" t="s">
        <v>59</v>
      </c>
      <c r="F28" s="7" t="s">
        <v>57</v>
      </c>
      <c r="G28" s="7" t="s">
        <v>69</v>
      </c>
      <c r="H28" s="7" t="s">
        <v>59</v>
      </c>
    </row>
    <row r="29" spans="3:8" x14ac:dyDescent="0.3">
      <c r="C29" s="7" t="s">
        <v>69</v>
      </c>
      <c r="D29" s="7" t="s">
        <v>69</v>
      </c>
      <c r="E29" s="7" t="s">
        <v>69</v>
      </c>
      <c r="F29" s="7" t="s">
        <v>59</v>
      </c>
      <c r="G29" s="7" t="s">
        <v>59</v>
      </c>
      <c r="H29" s="7" t="s">
        <v>59</v>
      </c>
    </row>
    <row r="30" spans="3:8" x14ac:dyDescent="0.3">
      <c r="C30" s="7" t="s">
        <v>59</v>
      </c>
      <c r="D30" s="7" t="s">
        <v>57</v>
      </c>
      <c r="E30" s="7" t="s">
        <v>57</v>
      </c>
      <c r="F30" s="7" t="s">
        <v>57</v>
      </c>
      <c r="G30" s="7" t="s">
        <v>59</v>
      </c>
      <c r="H30" s="7" t="s">
        <v>59</v>
      </c>
    </row>
    <row r="31" spans="3:8" x14ac:dyDescent="0.3">
      <c r="C31" s="7" t="s">
        <v>57</v>
      </c>
      <c r="D31" s="7" t="s">
        <v>57</v>
      </c>
      <c r="E31" s="7" t="s">
        <v>57</v>
      </c>
      <c r="F31" s="7" t="s">
        <v>57</v>
      </c>
      <c r="G31" s="7" t="s">
        <v>57</v>
      </c>
      <c r="H31" s="7" t="s">
        <v>57</v>
      </c>
    </row>
    <row r="32" spans="3:8" x14ac:dyDescent="0.3">
      <c r="C32" s="7" t="s">
        <v>57</v>
      </c>
      <c r="D32" s="7" t="s">
        <v>57</v>
      </c>
      <c r="E32" s="7" t="s">
        <v>57</v>
      </c>
      <c r="F32" s="7" t="s">
        <v>57</v>
      </c>
      <c r="G32" s="7" t="s">
        <v>59</v>
      </c>
      <c r="H32" s="7" t="s">
        <v>58</v>
      </c>
    </row>
    <row r="33" spans="3:8" x14ac:dyDescent="0.3">
      <c r="C33" s="7" t="s">
        <v>59</v>
      </c>
      <c r="D33" s="7" t="s">
        <v>57</v>
      </c>
      <c r="E33" s="7" t="s">
        <v>57</v>
      </c>
      <c r="F33" s="7" t="s">
        <v>59</v>
      </c>
      <c r="G33" s="7" t="s">
        <v>57</v>
      </c>
      <c r="H33" s="7" t="s">
        <v>57</v>
      </c>
    </row>
    <row r="34" spans="3:8" x14ac:dyDescent="0.3">
      <c r="C34" s="7" t="s">
        <v>59</v>
      </c>
      <c r="D34" s="7" t="s">
        <v>69</v>
      </c>
      <c r="E34" s="7" t="s">
        <v>59</v>
      </c>
      <c r="F34" s="7" t="s">
        <v>57</v>
      </c>
      <c r="G34" s="7" t="s">
        <v>59</v>
      </c>
      <c r="H34" s="7" t="s">
        <v>57</v>
      </c>
    </row>
    <row r="35" spans="3:8" x14ac:dyDescent="0.3">
      <c r="C35" s="7" t="s">
        <v>57</v>
      </c>
      <c r="D35" s="7" t="s">
        <v>59</v>
      </c>
      <c r="E35" s="7" t="s">
        <v>59</v>
      </c>
      <c r="F35" s="7" t="s">
        <v>69</v>
      </c>
      <c r="G35" s="7" t="s">
        <v>59</v>
      </c>
      <c r="H35" s="7" t="s">
        <v>59</v>
      </c>
    </row>
    <row r="36" spans="3:8" x14ac:dyDescent="0.3">
      <c r="C36" s="7" t="s">
        <v>59</v>
      </c>
      <c r="D36" s="7" t="s">
        <v>59</v>
      </c>
      <c r="E36" s="7" t="s">
        <v>59</v>
      </c>
      <c r="F36" s="7" t="s">
        <v>59</v>
      </c>
      <c r="G36" s="7" t="s">
        <v>59</v>
      </c>
      <c r="H36" s="7" t="s">
        <v>59</v>
      </c>
    </row>
    <row r="37" spans="3:8" x14ac:dyDescent="0.3">
      <c r="C37" s="7" t="s">
        <v>57</v>
      </c>
      <c r="D37" s="7" t="s">
        <v>59</v>
      </c>
      <c r="E37" s="7" t="s">
        <v>69</v>
      </c>
      <c r="F37" s="7" t="s">
        <v>69</v>
      </c>
      <c r="G37" s="7" t="s">
        <v>69</v>
      </c>
      <c r="H37" s="7" t="s">
        <v>57</v>
      </c>
    </row>
    <row r="38" spans="3:8" x14ac:dyDescent="0.3">
      <c r="C38" s="7" t="s">
        <v>57</v>
      </c>
      <c r="D38" s="7" t="s">
        <v>57</v>
      </c>
      <c r="E38" s="7" t="s">
        <v>57</v>
      </c>
      <c r="F38" s="7" t="s">
        <v>57</v>
      </c>
      <c r="G38" s="7" t="s">
        <v>57</v>
      </c>
      <c r="H38" s="7" t="s">
        <v>57</v>
      </c>
    </row>
    <row r="39" spans="3:8" x14ac:dyDescent="0.3">
      <c r="C39" s="7" t="s">
        <v>59</v>
      </c>
      <c r="D39" s="7" t="s">
        <v>57</v>
      </c>
      <c r="E39" s="7" t="s">
        <v>57</v>
      </c>
      <c r="F39" s="7" t="s">
        <v>69</v>
      </c>
      <c r="G39" s="7" t="s">
        <v>59</v>
      </c>
      <c r="H39" s="7" t="s">
        <v>59</v>
      </c>
    </row>
    <row r="40" spans="3:8" x14ac:dyDescent="0.3">
      <c r="C40" s="7" t="s">
        <v>59</v>
      </c>
      <c r="D40" s="7" t="s">
        <v>57</v>
      </c>
      <c r="E40" s="7" t="s">
        <v>59</v>
      </c>
      <c r="F40" s="7" t="s">
        <v>59</v>
      </c>
      <c r="G40" s="7" t="s">
        <v>59</v>
      </c>
      <c r="H40" s="7" t="s">
        <v>57</v>
      </c>
    </row>
    <row r="41" spans="3:8" x14ac:dyDescent="0.3">
      <c r="C41" s="7" t="s">
        <v>59</v>
      </c>
      <c r="D41" s="7" t="s">
        <v>59</v>
      </c>
      <c r="E41" s="7" t="s">
        <v>57</v>
      </c>
      <c r="F41" s="7" t="s">
        <v>59</v>
      </c>
      <c r="G41" s="7" t="s">
        <v>57</v>
      </c>
      <c r="H41" s="7" t="s">
        <v>59</v>
      </c>
    </row>
    <row r="42" spans="3:8" x14ac:dyDescent="0.3">
      <c r="C42" s="7" t="s">
        <v>57</v>
      </c>
      <c r="D42" s="7" t="s">
        <v>57</v>
      </c>
      <c r="E42" s="7" t="s">
        <v>57</v>
      </c>
      <c r="F42" s="7" t="s">
        <v>57</v>
      </c>
      <c r="G42" s="7" t="s">
        <v>57</v>
      </c>
      <c r="H42" s="7" t="s">
        <v>57</v>
      </c>
    </row>
    <row r="43" spans="3:8" x14ac:dyDescent="0.3">
      <c r="C43" s="7" t="s">
        <v>57</v>
      </c>
      <c r="D43" s="7" t="s">
        <v>57</v>
      </c>
      <c r="E43" s="7" t="s">
        <v>57</v>
      </c>
      <c r="F43" s="7" t="s">
        <v>57</v>
      </c>
      <c r="G43" s="7" t="s">
        <v>57</v>
      </c>
      <c r="H43" s="7" t="s">
        <v>57</v>
      </c>
    </row>
    <row r="44" spans="3:8" x14ac:dyDescent="0.3">
      <c r="C44" s="7" t="s">
        <v>57</v>
      </c>
      <c r="D44" s="7" t="s">
        <v>57</v>
      </c>
      <c r="E44" s="7" t="s">
        <v>57</v>
      </c>
      <c r="F44" s="7" t="s">
        <v>57</v>
      </c>
      <c r="G44" s="7" t="s">
        <v>57</v>
      </c>
      <c r="H44" s="7" t="s">
        <v>57</v>
      </c>
    </row>
    <row r="45" spans="3:8" x14ac:dyDescent="0.3">
      <c r="C45" s="7" t="s">
        <v>57</v>
      </c>
      <c r="D45" s="7" t="s">
        <v>59</v>
      </c>
      <c r="E45" s="7" t="s">
        <v>59</v>
      </c>
      <c r="F45" s="7" t="s">
        <v>59</v>
      </c>
      <c r="G45" s="7" t="s">
        <v>59</v>
      </c>
      <c r="H45" s="7" t="s">
        <v>59</v>
      </c>
    </row>
    <row r="46" spans="3:8" x14ac:dyDescent="0.3">
      <c r="C46" s="7" t="s">
        <v>59</v>
      </c>
      <c r="D46" s="7" t="s">
        <v>59</v>
      </c>
      <c r="E46" s="7" t="s">
        <v>59</v>
      </c>
      <c r="F46" s="7" t="s">
        <v>59</v>
      </c>
      <c r="G46" s="7" t="s">
        <v>59</v>
      </c>
      <c r="H46" s="7" t="s">
        <v>59</v>
      </c>
    </row>
    <row r="47" spans="3:8" x14ac:dyDescent="0.3">
      <c r="C47" s="7" t="s">
        <v>57</v>
      </c>
      <c r="D47" s="7" t="s">
        <v>57</v>
      </c>
      <c r="E47" s="7" t="s">
        <v>57</v>
      </c>
      <c r="F47" s="7" t="s">
        <v>57</v>
      </c>
      <c r="G47" s="7" t="s">
        <v>57</v>
      </c>
      <c r="H47" s="7" t="s">
        <v>57</v>
      </c>
    </row>
    <row r="48" spans="3:8" x14ac:dyDescent="0.3">
      <c r="C48" s="7" t="s">
        <v>58</v>
      </c>
      <c r="D48" s="7" t="s">
        <v>59</v>
      </c>
      <c r="E48" s="7" t="s">
        <v>57</v>
      </c>
      <c r="F48" s="7" t="s">
        <v>57</v>
      </c>
      <c r="G48" s="7" t="s">
        <v>57</v>
      </c>
      <c r="H48" s="7" t="s">
        <v>59</v>
      </c>
    </row>
    <row r="49" spans="3:8" x14ac:dyDescent="0.3">
      <c r="C49" s="7" t="s">
        <v>58</v>
      </c>
      <c r="D49" s="7" t="s">
        <v>57</v>
      </c>
      <c r="E49" s="7" t="s">
        <v>59</v>
      </c>
      <c r="F49" s="7" t="s">
        <v>57</v>
      </c>
      <c r="G49" s="7" t="s">
        <v>58</v>
      </c>
      <c r="H49" s="7" t="s">
        <v>57</v>
      </c>
    </row>
    <row r="50" spans="3:8" x14ac:dyDescent="0.3">
      <c r="C50" s="7" t="s">
        <v>58</v>
      </c>
      <c r="D50" s="7" t="s">
        <v>69</v>
      </c>
      <c r="E50" s="7" t="s">
        <v>59</v>
      </c>
      <c r="F50" s="7" t="s">
        <v>68</v>
      </c>
      <c r="G50" s="7" t="s">
        <v>57</v>
      </c>
      <c r="H50" s="7" t="s">
        <v>58</v>
      </c>
    </row>
    <row r="51" spans="3:8" x14ac:dyDescent="0.3">
      <c r="C51" s="7" t="s">
        <v>59</v>
      </c>
      <c r="D51" s="7" t="s">
        <v>57</v>
      </c>
      <c r="E51" s="7" t="s">
        <v>57</v>
      </c>
      <c r="F51" s="7" t="s">
        <v>57</v>
      </c>
      <c r="G51" s="7" t="s">
        <v>57</v>
      </c>
      <c r="H51" s="7" t="s">
        <v>58</v>
      </c>
    </row>
    <row r="52" spans="3:8" x14ac:dyDescent="0.3">
      <c r="C52" s="7" t="s">
        <v>59</v>
      </c>
      <c r="D52" s="7" t="s">
        <v>58</v>
      </c>
      <c r="E52" s="7" t="s">
        <v>58</v>
      </c>
      <c r="F52" s="7" t="s">
        <v>58</v>
      </c>
      <c r="G52" s="7" t="s">
        <v>58</v>
      </c>
      <c r="H52" s="7" t="s">
        <v>58</v>
      </c>
    </row>
    <row r="53" spans="3:8" x14ac:dyDescent="0.3">
      <c r="C53" s="7" t="s">
        <v>58</v>
      </c>
      <c r="D53" s="7" t="s">
        <v>57</v>
      </c>
      <c r="E53" s="7" t="s">
        <v>59</v>
      </c>
      <c r="F53" s="7" t="s">
        <v>57</v>
      </c>
      <c r="G53" s="7" t="s">
        <v>58</v>
      </c>
      <c r="H53" s="7" t="s">
        <v>57</v>
      </c>
    </row>
    <row r="54" spans="3:8" x14ac:dyDescent="0.3">
      <c r="C54" s="7" t="s">
        <v>59</v>
      </c>
      <c r="D54" s="7" t="s">
        <v>69</v>
      </c>
      <c r="E54" s="7" t="s">
        <v>59</v>
      </c>
      <c r="F54" s="7" t="s">
        <v>69</v>
      </c>
      <c r="G54" s="7" t="s">
        <v>59</v>
      </c>
      <c r="H54" s="7" t="s">
        <v>69</v>
      </c>
    </row>
    <row r="55" spans="3:8" x14ac:dyDescent="0.3">
      <c r="C55" s="7" t="s">
        <v>58</v>
      </c>
      <c r="D55" s="7" t="s">
        <v>69</v>
      </c>
      <c r="E55" s="7" t="s">
        <v>57</v>
      </c>
      <c r="F55" s="7" t="s">
        <v>59</v>
      </c>
      <c r="G55" s="7" t="s">
        <v>57</v>
      </c>
      <c r="H55" s="7" t="s">
        <v>57</v>
      </c>
    </row>
    <row r="56" spans="3:8" x14ac:dyDescent="0.3">
      <c r="C56" s="7" t="s">
        <v>59</v>
      </c>
      <c r="D56" s="7" t="s">
        <v>59</v>
      </c>
      <c r="E56" s="7" t="s">
        <v>57</v>
      </c>
      <c r="F56" s="7" t="s">
        <v>57</v>
      </c>
      <c r="G56" s="7" t="s">
        <v>59</v>
      </c>
      <c r="H56" s="7" t="s">
        <v>59</v>
      </c>
    </row>
    <row r="57" spans="3:8" x14ac:dyDescent="0.3">
      <c r="C57" s="7" t="s">
        <v>58</v>
      </c>
      <c r="D57" s="7" t="s">
        <v>58</v>
      </c>
      <c r="E57" s="7" t="s">
        <v>58</v>
      </c>
      <c r="F57" s="7" t="s">
        <v>58</v>
      </c>
      <c r="G57" s="7" t="s">
        <v>58</v>
      </c>
      <c r="H57" s="7" t="s">
        <v>58</v>
      </c>
    </row>
    <row r="58" spans="3:8" x14ac:dyDescent="0.3">
      <c r="C58" s="7" t="s">
        <v>69</v>
      </c>
      <c r="D58" s="7" t="s">
        <v>69</v>
      </c>
      <c r="E58" s="7" t="s">
        <v>69</v>
      </c>
      <c r="F58" s="7" t="s">
        <v>69</v>
      </c>
      <c r="G58" s="7" t="s">
        <v>69</v>
      </c>
      <c r="H58" s="7" t="s">
        <v>69</v>
      </c>
    </row>
    <row r="59" spans="3:8" x14ac:dyDescent="0.3">
      <c r="C59" s="7" t="s">
        <v>57</v>
      </c>
      <c r="D59" s="7" t="s">
        <v>57</v>
      </c>
      <c r="E59" s="7" t="s">
        <v>57</v>
      </c>
      <c r="F59" s="7" t="s">
        <v>57</v>
      </c>
      <c r="G59" s="7" t="s">
        <v>57</v>
      </c>
      <c r="H59" s="7" t="s">
        <v>57</v>
      </c>
    </row>
    <row r="60" spans="3:8" x14ac:dyDescent="0.3">
      <c r="C60" s="7" t="s">
        <v>59</v>
      </c>
      <c r="D60" s="7" t="s">
        <v>59</v>
      </c>
      <c r="E60" s="7" t="s">
        <v>57</v>
      </c>
      <c r="F60" s="7" t="s">
        <v>57</v>
      </c>
      <c r="G60" s="7" t="s">
        <v>57</v>
      </c>
      <c r="H60" s="7" t="s">
        <v>59</v>
      </c>
    </row>
    <row r="61" spans="3:8" x14ac:dyDescent="0.3">
      <c r="C61" s="7" t="s">
        <v>57</v>
      </c>
      <c r="D61" s="7" t="s">
        <v>59</v>
      </c>
      <c r="E61" s="7" t="s">
        <v>59</v>
      </c>
      <c r="F61" s="7" t="s">
        <v>57</v>
      </c>
      <c r="G61" s="7" t="s">
        <v>59</v>
      </c>
      <c r="H61" s="7" t="s">
        <v>57</v>
      </c>
    </row>
    <row r="62" spans="3:8" x14ac:dyDescent="0.3">
      <c r="C62" s="7" t="s">
        <v>59</v>
      </c>
      <c r="D62" s="7" t="s">
        <v>59</v>
      </c>
      <c r="E62" s="7" t="s">
        <v>59</v>
      </c>
      <c r="F62" s="7" t="s">
        <v>59</v>
      </c>
      <c r="G62" s="7" t="s">
        <v>69</v>
      </c>
      <c r="H62" s="7" t="s">
        <v>59</v>
      </c>
    </row>
    <row r="63" spans="3:8" x14ac:dyDescent="0.3">
      <c r="C63" s="7" t="s">
        <v>59</v>
      </c>
      <c r="D63" s="7" t="s">
        <v>59</v>
      </c>
      <c r="E63" s="7" t="s">
        <v>59</v>
      </c>
      <c r="F63" s="7" t="s">
        <v>59</v>
      </c>
      <c r="G63" s="7" t="s">
        <v>59</v>
      </c>
      <c r="H63" s="7" t="s">
        <v>59</v>
      </c>
    </row>
    <row r="64" spans="3:8" x14ac:dyDescent="0.3">
      <c r="C64" s="7" t="s">
        <v>57</v>
      </c>
      <c r="D64" s="7" t="s">
        <v>58</v>
      </c>
      <c r="E64" s="7" t="s">
        <v>57</v>
      </c>
      <c r="F64" s="7" t="s">
        <v>58</v>
      </c>
      <c r="G64" s="7" t="s">
        <v>57</v>
      </c>
      <c r="H64" s="7" t="s">
        <v>58</v>
      </c>
    </row>
    <row r="65" spans="3:8" x14ac:dyDescent="0.3">
      <c r="C65" s="7" t="s">
        <v>59</v>
      </c>
      <c r="D65" s="7" t="s">
        <v>69</v>
      </c>
      <c r="E65" s="7" t="s">
        <v>57</v>
      </c>
      <c r="F65" s="7" t="s">
        <v>58</v>
      </c>
      <c r="G65" s="7" t="s">
        <v>58</v>
      </c>
      <c r="H65" s="7" t="s">
        <v>58</v>
      </c>
    </row>
    <row r="66" spans="3:8" x14ac:dyDescent="0.3">
      <c r="C66" s="7" t="s">
        <v>59</v>
      </c>
      <c r="D66" s="7" t="s">
        <v>57</v>
      </c>
      <c r="E66" s="7" t="s">
        <v>59</v>
      </c>
      <c r="F66" s="7" t="s">
        <v>57</v>
      </c>
      <c r="G66" s="7" t="s">
        <v>57</v>
      </c>
      <c r="H66" s="7" t="s">
        <v>57</v>
      </c>
    </row>
    <row r="67" spans="3:8" x14ac:dyDescent="0.3">
      <c r="C67" s="7" t="s">
        <v>59</v>
      </c>
      <c r="D67" s="7" t="s">
        <v>57</v>
      </c>
      <c r="E67" s="7" t="s">
        <v>57</v>
      </c>
      <c r="F67" s="7" t="s">
        <v>59</v>
      </c>
      <c r="G67" s="7" t="s">
        <v>57</v>
      </c>
      <c r="H67" s="7" t="s">
        <v>59</v>
      </c>
    </row>
    <row r="68" spans="3:8" x14ac:dyDescent="0.3">
      <c r="C68" s="7" t="s">
        <v>57</v>
      </c>
      <c r="D68" s="7" t="s">
        <v>57</v>
      </c>
      <c r="E68" s="7" t="s">
        <v>57</v>
      </c>
      <c r="F68" s="7" t="s">
        <v>57</v>
      </c>
      <c r="G68" s="7" t="s">
        <v>57</v>
      </c>
      <c r="H68" s="7" t="s">
        <v>57</v>
      </c>
    </row>
    <row r="69" spans="3:8" x14ac:dyDescent="0.3">
      <c r="C69" s="7" t="s">
        <v>59</v>
      </c>
      <c r="D69" s="7" t="s">
        <v>57</v>
      </c>
      <c r="E69" s="7" t="s">
        <v>59</v>
      </c>
      <c r="F69" s="7" t="s">
        <v>59</v>
      </c>
      <c r="G69" s="7" t="s">
        <v>59</v>
      </c>
      <c r="H69" s="7" t="s">
        <v>59</v>
      </c>
    </row>
    <row r="70" spans="3:8" x14ac:dyDescent="0.3">
      <c r="C70" s="7" t="s">
        <v>57</v>
      </c>
      <c r="D70" s="7" t="s">
        <v>57</v>
      </c>
      <c r="E70" s="7" t="s">
        <v>57</v>
      </c>
      <c r="F70" s="7" t="s">
        <v>57</v>
      </c>
      <c r="G70" s="7" t="s">
        <v>57</v>
      </c>
      <c r="H70" s="7" t="s">
        <v>57</v>
      </c>
    </row>
    <row r="71" spans="3:8" x14ac:dyDescent="0.3">
      <c r="C71" s="7" t="s">
        <v>59</v>
      </c>
      <c r="D71" s="7" t="s">
        <v>59</v>
      </c>
      <c r="E71" s="7" t="s">
        <v>57</v>
      </c>
      <c r="F71" s="7" t="s">
        <v>57</v>
      </c>
      <c r="G71" s="7" t="s">
        <v>57</v>
      </c>
      <c r="H71" s="7" t="s">
        <v>57</v>
      </c>
    </row>
    <row r="72" spans="3:8" x14ac:dyDescent="0.3">
      <c r="C72" s="7" t="s">
        <v>57</v>
      </c>
      <c r="D72" s="7" t="s">
        <v>59</v>
      </c>
      <c r="E72" s="7" t="s">
        <v>59</v>
      </c>
      <c r="F72" s="7" t="s">
        <v>57</v>
      </c>
      <c r="G72" s="7" t="s">
        <v>57</v>
      </c>
      <c r="H72" s="7" t="s">
        <v>57</v>
      </c>
    </row>
    <row r="73" spans="3:8" x14ac:dyDescent="0.3">
      <c r="C73" s="7" t="s">
        <v>57</v>
      </c>
      <c r="D73" s="7" t="s">
        <v>57</v>
      </c>
      <c r="E73" s="7" t="s">
        <v>57</v>
      </c>
      <c r="F73" s="7" t="s">
        <v>57</v>
      </c>
      <c r="G73" s="7" t="s">
        <v>57</v>
      </c>
      <c r="H73" s="7" t="s">
        <v>57</v>
      </c>
    </row>
    <row r="74" spans="3:8" x14ac:dyDescent="0.3">
      <c r="C74" s="7" t="s">
        <v>57</v>
      </c>
      <c r="D74" s="7" t="s">
        <v>58</v>
      </c>
      <c r="E74" s="7" t="s">
        <v>57</v>
      </c>
      <c r="F74" s="7" t="s">
        <v>57</v>
      </c>
      <c r="G74" s="7" t="s">
        <v>57</v>
      </c>
      <c r="H74" s="7" t="s">
        <v>57</v>
      </c>
    </row>
    <row r="75" spans="3:8" x14ac:dyDescent="0.3">
      <c r="C75" s="7" t="s">
        <v>59</v>
      </c>
      <c r="D75" s="7" t="s">
        <v>59</v>
      </c>
      <c r="E75" s="7" t="s">
        <v>59</v>
      </c>
      <c r="F75" s="7" t="s">
        <v>59</v>
      </c>
      <c r="G75" s="7" t="s">
        <v>59</v>
      </c>
      <c r="H75" s="7" t="s">
        <v>59</v>
      </c>
    </row>
    <row r="76" spans="3:8" x14ac:dyDescent="0.3">
      <c r="C76" s="7" t="s">
        <v>59</v>
      </c>
      <c r="D76" s="7" t="s">
        <v>57</v>
      </c>
      <c r="E76" s="7" t="s">
        <v>59</v>
      </c>
      <c r="F76" s="7" t="s">
        <v>59</v>
      </c>
      <c r="G76" s="7" t="s">
        <v>69</v>
      </c>
      <c r="H76" s="7" t="s">
        <v>69</v>
      </c>
    </row>
    <row r="77" spans="3:8" x14ac:dyDescent="0.3">
      <c r="C77" s="7" t="s">
        <v>57</v>
      </c>
      <c r="D77" s="7" t="s">
        <v>57</v>
      </c>
      <c r="E77" s="7" t="s">
        <v>59</v>
      </c>
      <c r="F77" s="7" t="s">
        <v>59</v>
      </c>
      <c r="G77" s="7" t="s">
        <v>59</v>
      </c>
      <c r="H77" s="7" t="s">
        <v>59</v>
      </c>
    </row>
    <row r="78" spans="3:8" x14ac:dyDescent="0.3">
      <c r="C78" s="7" t="s">
        <v>59</v>
      </c>
      <c r="D78" s="7" t="s">
        <v>59</v>
      </c>
      <c r="E78" s="7" t="s">
        <v>59</v>
      </c>
      <c r="F78" s="7" t="s">
        <v>69</v>
      </c>
      <c r="G78" s="7" t="s">
        <v>59</v>
      </c>
      <c r="H78" s="7" t="s">
        <v>69</v>
      </c>
    </row>
    <row r="79" spans="3:8" x14ac:dyDescent="0.3">
      <c r="C79" s="7" t="s">
        <v>57</v>
      </c>
      <c r="D79" s="7" t="s">
        <v>57</v>
      </c>
      <c r="E79" s="7" t="s">
        <v>59</v>
      </c>
      <c r="F79" s="7" t="s">
        <v>59</v>
      </c>
      <c r="G79" s="7" t="s">
        <v>59</v>
      </c>
      <c r="H79" s="7" t="s">
        <v>59</v>
      </c>
    </row>
    <row r="81" spans="2:8" x14ac:dyDescent="0.3">
      <c r="B81" t="s">
        <v>68</v>
      </c>
      <c r="C81">
        <f t="shared" ref="C81:H81" si="0">COUNTIF(C$5:C$79,$B81)</f>
        <v>1</v>
      </c>
      <c r="D81">
        <f t="shared" si="0"/>
        <v>1</v>
      </c>
      <c r="E81">
        <f t="shared" si="0"/>
        <v>0</v>
      </c>
      <c r="F81">
        <f t="shared" si="0"/>
        <v>1</v>
      </c>
      <c r="G81">
        <f t="shared" si="0"/>
        <v>1</v>
      </c>
      <c r="H81">
        <f t="shared" si="0"/>
        <v>0</v>
      </c>
    </row>
    <row r="82" spans="2:8" x14ac:dyDescent="0.3">
      <c r="B82" t="s">
        <v>69</v>
      </c>
      <c r="C82">
        <f t="shared" ref="C82:H85" si="1">COUNTIF(C$5:C$79,$B82)</f>
        <v>3</v>
      </c>
      <c r="D82">
        <f t="shared" si="1"/>
        <v>9</v>
      </c>
      <c r="E82">
        <f t="shared" si="1"/>
        <v>4</v>
      </c>
      <c r="F82">
        <f t="shared" si="1"/>
        <v>8</v>
      </c>
      <c r="G82">
        <f t="shared" si="1"/>
        <v>6</v>
      </c>
      <c r="H82">
        <f t="shared" si="1"/>
        <v>4</v>
      </c>
    </row>
    <row r="83" spans="2:8" x14ac:dyDescent="0.3">
      <c r="B83" t="s">
        <v>59</v>
      </c>
      <c r="C83">
        <f t="shared" si="1"/>
        <v>32</v>
      </c>
      <c r="D83">
        <f t="shared" si="1"/>
        <v>20</v>
      </c>
      <c r="E83">
        <f t="shared" si="1"/>
        <v>30</v>
      </c>
      <c r="F83">
        <f t="shared" si="1"/>
        <v>24</v>
      </c>
      <c r="G83">
        <f t="shared" si="1"/>
        <v>28</v>
      </c>
      <c r="H83">
        <f t="shared" si="1"/>
        <v>29</v>
      </c>
    </row>
    <row r="84" spans="2:8" x14ac:dyDescent="0.3">
      <c r="B84" t="s">
        <v>57</v>
      </c>
      <c r="C84">
        <f t="shared" si="1"/>
        <v>27</v>
      </c>
      <c r="D84">
        <f t="shared" si="1"/>
        <v>34</v>
      </c>
      <c r="E84">
        <f t="shared" si="1"/>
        <v>34</v>
      </c>
      <c r="F84">
        <f t="shared" si="1"/>
        <v>33</v>
      </c>
      <c r="G84">
        <f t="shared" si="1"/>
        <v>31</v>
      </c>
      <c r="H84">
        <f t="shared" si="1"/>
        <v>32</v>
      </c>
    </row>
    <row r="85" spans="2:8" x14ac:dyDescent="0.3">
      <c r="B85" t="s">
        <v>58</v>
      </c>
      <c r="C85">
        <f t="shared" si="1"/>
        <v>12</v>
      </c>
      <c r="D85">
        <f t="shared" si="1"/>
        <v>11</v>
      </c>
      <c r="E85">
        <f t="shared" si="1"/>
        <v>7</v>
      </c>
      <c r="F85">
        <f t="shared" si="1"/>
        <v>9</v>
      </c>
      <c r="G85">
        <f t="shared" si="1"/>
        <v>9</v>
      </c>
      <c r="H85">
        <f t="shared" si="1"/>
        <v>10</v>
      </c>
    </row>
  </sheetData>
  <mergeCells count="1">
    <mergeCell ref="C2:G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4BDD9-E6A2-490A-8DBE-5C356BE07849}">
  <dimension ref="B1:I85"/>
  <sheetViews>
    <sheetView showGridLines="0" zoomScale="80" zoomScaleNormal="80" workbookViewId="0">
      <pane xSplit="2" ySplit="3" topLeftCell="C4" activePane="bottomRight" state="frozen"/>
      <selection pane="topRight" activeCell="C1" sqref="C1"/>
      <selection pane="bottomLeft" activeCell="A4" sqref="A4"/>
      <selection pane="bottomRight"/>
    </sheetView>
  </sheetViews>
  <sheetFormatPr defaultRowHeight="14.4" x14ac:dyDescent="0.3"/>
  <cols>
    <col min="1" max="1" width="3.88671875" customWidth="1"/>
    <col min="2" max="2" width="16.109375" bestFit="1" customWidth="1"/>
    <col min="3" max="9" width="55.88671875" customWidth="1"/>
  </cols>
  <sheetData>
    <row r="1" spans="3:9" ht="36.6" customHeight="1" x14ac:dyDescent="0.3">
      <c r="C1" s="16" t="s">
        <v>184</v>
      </c>
      <c r="D1" s="16"/>
      <c r="E1" s="16"/>
      <c r="F1" s="16"/>
    </row>
    <row r="2" spans="3:9" ht="15" thickBot="1" x14ac:dyDescent="0.35"/>
    <row r="3" spans="3:9" ht="67.2" customHeight="1" thickBot="1" x14ac:dyDescent="0.35">
      <c r="C3" s="9" t="s">
        <v>178</v>
      </c>
      <c r="D3" s="10" t="s">
        <v>179</v>
      </c>
      <c r="E3" s="10" t="s">
        <v>180</v>
      </c>
      <c r="F3" s="10" t="s">
        <v>176</v>
      </c>
      <c r="G3" s="10" t="s">
        <v>181</v>
      </c>
      <c r="H3" s="10" t="s">
        <v>182</v>
      </c>
      <c r="I3" s="11" t="s">
        <v>183</v>
      </c>
    </row>
    <row r="4" spans="3:9" x14ac:dyDescent="0.3">
      <c r="C4" s="8" t="s">
        <v>57</v>
      </c>
      <c r="D4" s="8" t="s">
        <v>57</v>
      </c>
      <c r="E4" s="8" t="s">
        <v>58</v>
      </c>
      <c r="F4" s="8" t="s">
        <v>57</v>
      </c>
      <c r="G4" s="8" t="s">
        <v>58</v>
      </c>
      <c r="H4" s="8" t="s">
        <v>57</v>
      </c>
      <c r="I4" s="8" t="s">
        <v>57</v>
      </c>
    </row>
    <row r="5" spans="3:9" x14ac:dyDescent="0.3">
      <c r="C5" s="7" t="s">
        <v>57</v>
      </c>
      <c r="D5" s="7" t="s">
        <v>59</v>
      </c>
      <c r="E5" s="7" t="s">
        <v>69</v>
      </c>
      <c r="F5" s="7" t="s">
        <v>69</v>
      </c>
      <c r="G5" s="7" t="s">
        <v>69</v>
      </c>
      <c r="H5" s="7" t="s">
        <v>69</v>
      </c>
      <c r="I5" s="7" t="s">
        <v>69</v>
      </c>
    </row>
    <row r="6" spans="3:9" x14ac:dyDescent="0.3">
      <c r="C6" s="7" t="s">
        <v>68</v>
      </c>
      <c r="D6" s="7" t="s">
        <v>69</v>
      </c>
      <c r="E6" s="7" t="s">
        <v>59</v>
      </c>
      <c r="F6" s="7" t="s">
        <v>57</v>
      </c>
      <c r="G6" s="7" t="s">
        <v>58</v>
      </c>
      <c r="H6" s="7" t="s">
        <v>57</v>
      </c>
      <c r="I6" s="7" t="s">
        <v>59</v>
      </c>
    </row>
    <row r="7" spans="3:9" x14ac:dyDescent="0.3">
      <c r="C7" s="7" t="s">
        <v>59</v>
      </c>
      <c r="D7" s="7" t="s">
        <v>57</v>
      </c>
      <c r="E7" s="7" t="s">
        <v>59</v>
      </c>
      <c r="F7" s="7" t="s">
        <v>57</v>
      </c>
      <c r="G7" s="7" t="s">
        <v>57</v>
      </c>
      <c r="H7" s="7" t="s">
        <v>57</v>
      </c>
      <c r="I7" s="7" t="s">
        <v>57</v>
      </c>
    </row>
    <row r="8" spans="3:9" x14ac:dyDescent="0.3">
      <c r="C8" s="7" t="s">
        <v>57</v>
      </c>
      <c r="D8" s="7" t="s">
        <v>57</v>
      </c>
      <c r="E8" s="7" t="s">
        <v>57</v>
      </c>
      <c r="F8" s="7" t="s">
        <v>57</v>
      </c>
      <c r="G8" s="7" t="s">
        <v>57</v>
      </c>
      <c r="H8" s="7" t="s">
        <v>57</v>
      </c>
      <c r="I8" s="7" t="s">
        <v>57</v>
      </c>
    </row>
    <row r="9" spans="3:9" x14ac:dyDescent="0.3">
      <c r="C9" s="7" t="s">
        <v>58</v>
      </c>
      <c r="D9" s="7" t="s">
        <v>58</v>
      </c>
      <c r="E9" s="7" t="s">
        <v>57</v>
      </c>
      <c r="F9" s="7" t="s">
        <v>58</v>
      </c>
      <c r="G9" s="7" t="s">
        <v>57</v>
      </c>
      <c r="H9" s="7" t="s">
        <v>57</v>
      </c>
      <c r="I9" s="7" t="s">
        <v>58</v>
      </c>
    </row>
    <row r="10" spans="3:9" x14ac:dyDescent="0.3">
      <c r="C10" s="7" t="s">
        <v>58</v>
      </c>
      <c r="D10" s="7" t="s">
        <v>59</v>
      </c>
      <c r="E10" s="7" t="s">
        <v>57</v>
      </c>
      <c r="F10" s="7" t="s">
        <v>59</v>
      </c>
      <c r="G10" s="7" t="s">
        <v>58</v>
      </c>
      <c r="H10" s="7" t="s">
        <v>57</v>
      </c>
      <c r="I10" s="7" t="s">
        <v>57</v>
      </c>
    </row>
    <row r="11" spans="3:9" x14ac:dyDescent="0.3">
      <c r="C11" s="7" t="s">
        <v>58</v>
      </c>
      <c r="D11" s="7" t="s">
        <v>57</v>
      </c>
      <c r="E11" s="7" t="s">
        <v>57</v>
      </c>
      <c r="F11" s="7" t="s">
        <v>57</v>
      </c>
      <c r="G11" s="7" t="s">
        <v>58</v>
      </c>
      <c r="H11" s="7" t="s">
        <v>58</v>
      </c>
      <c r="I11" s="7" t="s">
        <v>58</v>
      </c>
    </row>
    <row r="12" spans="3:9" x14ac:dyDescent="0.3">
      <c r="C12" s="7" t="s">
        <v>58</v>
      </c>
      <c r="D12" s="7" t="s">
        <v>58</v>
      </c>
      <c r="E12" s="7" t="s">
        <v>57</v>
      </c>
      <c r="F12" s="7" t="s">
        <v>58</v>
      </c>
      <c r="G12" s="7" t="s">
        <v>58</v>
      </c>
      <c r="H12" s="7" t="s">
        <v>58</v>
      </c>
      <c r="I12" s="7" t="s">
        <v>58</v>
      </c>
    </row>
    <row r="13" spans="3:9" x14ac:dyDescent="0.3">
      <c r="C13" s="7" t="s">
        <v>58</v>
      </c>
      <c r="D13" s="7" t="s">
        <v>58</v>
      </c>
      <c r="E13" s="7" t="s">
        <v>58</v>
      </c>
      <c r="F13" s="7" t="s">
        <v>58</v>
      </c>
      <c r="G13" s="7" t="s">
        <v>58</v>
      </c>
      <c r="H13" s="7" t="s">
        <v>58</v>
      </c>
      <c r="I13" s="7" t="s">
        <v>58</v>
      </c>
    </row>
    <row r="14" spans="3:9" x14ac:dyDescent="0.3">
      <c r="C14" s="7" t="s">
        <v>57</v>
      </c>
      <c r="D14" s="7" t="s">
        <v>57</v>
      </c>
      <c r="E14" s="7" t="s">
        <v>59</v>
      </c>
      <c r="F14" s="7" t="s">
        <v>57</v>
      </c>
      <c r="G14" s="7" t="s">
        <v>57</v>
      </c>
      <c r="H14" s="7" t="s">
        <v>57</v>
      </c>
      <c r="I14" s="7" t="s">
        <v>57</v>
      </c>
    </row>
    <row r="15" spans="3:9" x14ac:dyDescent="0.3">
      <c r="C15" s="7" t="s">
        <v>69</v>
      </c>
      <c r="D15" s="7" t="s">
        <v>57</v>
      </c>
      <c r="E15" s="7" t="s">
        <v>58</v>
      </c>
      <c r="F15" s="7" t="s">
        <v>58</v>
      </c>
      <c r="G15" s="7" t="s">
        <v>58</v>
      </c>
      <c r="H15" s="7" t="s">
        <v>58</v>
      </c>
      <c r="I15" s="7" t="s">
        <v>58</v>
      </c>
    </row>
    <row r="16" spans="3:9" x14ac:dyDescent="0.3">
      <c r="C16" s="7" t="s">
        <v>59</v>
      </c>
      <c r="D16" s="7" t="s">
        <v>57</v>
      </c>
      <c r="E16" s="7" t="s">
        <v>59</v>
      </c>
      <c r="F16" s="7" t="s">
        <v>57</v>
      </c>
      <c r="G16" s="7" t="s">
        <v>58</v>
      </c>
      <c r="H16" s="7" t="s">
        <v>57</v>
      </c>
      <c r="I16" s="7" t="s">
        <v>57</v>
      </c>
    </row>
    <row r="17" spans="3:9" x14ac:dyDescent="0.3">
      <c r="C17" s="7" t="s">
        <v>57</v>
      </c>
      <c r="D17" s="7" t="s">
        <v>57</v>
      </c>
      <c r="E17" s="7" t="s">
        <v>57</v>
      </c>
      <c r="F17" s="7" t="s">
        <v>57</v>
      </c>
      <c r="G17" s="7" t="s">
        <v>57</v>
      </c>
      <c r="H17" s="7" t="s">
        <v>57</v>
      </c>
      <c r="I17" s="7" t="s">
        <v>57</v>
      </c>
    </row>
    <row r="18" spans="3:9" x14ac:dyDescent="0.3">
      <c r="C18" s="7" t="s">
        <v>57</v>
      </c>
      <c r="D18" s="7" t="s">
        <v>57</v>
      </c>
      <c r="E18" s="7" t="s">
        <v>57</v>
      </c>
      <c r="F18" s="7" t="s">
        <v>57</v>
      </c>
      <c r="G18" s="7" t="s">
        <v>57</v>
      </c>
      <c r="H18" s="7" t="s">
        <v>57</v>
      </c>
      <c r="I18" s="7" t="s">
        <v>57</v>
      </c>
    </row>
    <row r="19" spans="3:9" x14ac:dyDescent="0.3">
      <c r="C19" s="7" t="s">
        <v>59</v>
      </c>
      <c r="D19" s="7" t="s">
        <v>59</v>
      </c>
      <c r="E19" s="7" t="s">
        <v>59</v>
      </c>
      <c r="F19" s="7" t="s">
        <v>59</v>
      </c>
      <c r="G19" s="7" t="s">
        <v>59</v>
      </c>
      <c r="H19" s="7" t="s">
        <v>59</v>
      </c>
      <c r="I19" s="7" t="s">
        <v>59</v>
      </c>
    </row>
    <row r="20" spans="3:9" x14ac:dyDescent="0.3">
      <c r="C20" s="7" t="s">
        <v>69</v>
      </c>
      <c r="D20" s="7" t="s">
        <v>69</v>
      </c>
      <c r="E20" s="7" t="s">
        <v>59</v>
      </c>
      <c r="F20" s="7" t="s">
        <v>59</v>
      </c>
      <c r="G20" s="7" t="s">
        <v>57</v>
      </c>
      <c r="H20" s="7" t="s">
        <v>57</v>
      </c>
      <c r="I20" s="7" t="s">
        <v>59</v>
      </c>
    </row>
    <row r="21" spans="3:9" x14ac:dyDescent="0.3">
      <c r="C21" s="7" t="s">
        <v>59</v>
      </c>
      <c r="D21" s="7" t="s">
        <v>59</v>
      </c>
      <c r="E21" s="7" t="s">
        <v>59</v>
      </c>
      <c r="F21" s="7" t="s">
        <v>59</v>
      </c>
      <c r="G21" s="7" t="s">
        <v>59</v>
      </c>
      <c r="H21" s="7" t="s">
        <v>59</v>
      </c>
      <c r="I21" s="7" t="s">
        <v>59</v>
      </c>
    </row>
    <row r="22" spans="3:9" x14ac:dyDescent="0.3">
      <c r="C22" s="7" t="s">
        <v>59</v>
      </c>
      <c r="D22" s="7" t="s">
        <v>57</v>
      </c>
      <c r="E22" s="7" t="s">
        <v>57</v>
      </c>
      <c r="F22" s="7" t="s">
        <v>59</v>
      </c>
      <c r="G22" s="7" t="s">
        <v>57</v>
      </c>
      <c r="H22" s="7" t="s">
        <v>59</v>
      </c>
      <c r="I22" s="7" t="s">
        <v>57</v>
      </c>
    </row>
    <row r="23" spans="3:9" x14ac:dyDescent="0.3">
      <c r="C23" s="7" t="s">
        <v>59</v>
      </c>
      <c r="D23" s="7" t="s">
        <v>59</v>
      </c>
      <c r="E23" s="7" t="s">
        <v>59</v>
      </c>
      <c r="F23" s="7" t="s">
        <v>59</v>
      </c>
      <c r="G23" s="7" t="s">
        <v>59</v>
      </c>
      <c r="H23" s="7" t="s">
        <v>59</v>
      </c>
      <c r="I23" s="7" t="s">
        <v>59</v>
      </c>
    </row>
    <row r="24" spans="3:9" x14ac:dyDescent="0.3">
      <c r="C24" s="7" t="s">
        <v>57</v>
      </c>
      <c r="D24" s="7" t="s">
        <v>57</v>
      </c>
      <c r="E24" s="7" t="s">
        <v>57</v>
      </c>
      <c r="F24" s="7" t="s">
        <v>57</v>
      </c>
      <c r="G24" s="7" t="s">
        <v>57</v>
      </c>
      <c r="H24" s="7" t="s">
        <v>59</v>
      </c>
      <c r="I24" s="7" t="s">
        <v>69</v>
      </c>
    </row>
    <row r="25" spans="3:9" x14ac:dyDescent="0.3">
      <c r="C25" s="7" t="s">
        <v>57</v>
      </c>
      <c r="D25" s="7" t="s">
        <v>59</v>
      </c>
      <c r="E25" s="7" t="s">
        <v>57</v>
      </c>
      <c r="F25" s="7" t="s">
        <v>57</v>
      </c>
      <c r="G25" s="7" t="s">
        <v>58</v>
      </c>
      <c r="H25" s="7" t="s">
        <v>57</v>
      </c>
      <c r="I25" s="7" t="s">
        <v>58</v>
      </c>
    </row>
    <row r="26" spans="3:9" x14ac:dyDescent="0.3">
      <c r="C26" s="7" t="s">
        <v>59</v>
      </c>
      <c r="D26" s="7" t="s">
        <v>59</v>
      </c>
      <c r="E26" s="7" t="s">
        <v>59</v>
      </c>
      <c r="F26" s="7" t="s">
        <v>69</v>
      </c>
      <c r="G26" s="7" t="s">
        <v>68</v>
      </c>
      <c r="H26" s="7" t="s">
        <v>69</v>
      </c>
      <c r="I26" s="7" t="s">
        <v>68</v>
      </c>
    </row>
    <row r="27" spans="3:9" x14ac:dyDescent="0.3">
      <c r="C27" s="7" t="s">
        <v>59</v>
      </c>
      <c r="D27" s="7" t="s">
        <v>59</v>
      </c>
      <c r="E27" s="7" t="s">
        <v>57</v>
      </c>
      <c r="F27" s="7" t="s">
        <v>58</v>
      </c>
      <c r="G27" s="7" t="s">
        <v>58</v>
      </c>
      <c r="H27" s="7" t="s">
        <v>69</v>
      </c>
      <c r="I27" s="7" t="s">
        <v>57</v>
      </c>
    </row>
    <row r="28" spans="3:9" x14ac:dyDescent="0.3">
      <c r="C28" s="7" t="s">
        <v>69</v>
      </c>
      <c r="D28" s="7" t="s">
        <v>69</v>
      </c>
      <c r="E28" s="7" t="s">
        <v>69</v>
      </c>
      <c r="F28" s="7" t="s">
        <v>69</v>
      </c>
      <c r="G28" s="7" t="s">
        <v>69</v>
      </c>
      <c r="H28" s="7" t="s">
        <v>69</v>
      </c>
      <c r="I28" s="7" t="s">
        <v>69</v>
      </c>
    </row>
    <row r="29" spans="3:9" x14ac:dyDescent="0.3">
      <c r="C29" s="7" t="s">
        <v>59</v>
      </c>
      <c r="D29" s="7" t="s">
        <v>59</v>
      </c>
      <c r="E29" s="7" t="s">
        <v>59</v>
      </c>
      <c r="F29" s="7" t="s">
        <v>59</v>
      </c>
      <c r="G29" s="7" t="s">
        <v>59</v>
      </c>
      <c r="H29" s="7" t="s">
        <v>59</v>
      </c>
      <c r="I29" s="7" t="s">
        <v>57</v>
      </c>
    </row>
    <row r="30" spans="3:9" x14ac:dyDescent="0.3">
      <c r="C30" s="7" t="s">
        <v>58</v>
      </c>
      <c r="D30" s="7" t="s">
        <v>58</v>
      </c>
      <c r="E30" s="7" t="s">
        <v>58</v>
      </c>
      <c r="F30" s="7" t="s">
        <v>58</v>
      </c>
      <c r="G30" s="7" t="s">
        <v>58</v>
      </c>
      <c r="H30" s="7" t="s">
        <v>58</v>
      </c>
      <c r="I30" s="7" t="s">
        <v>58</v>
      </c>
    </row>
    <row r="31" spans="3:9" x14ac:dyDescent="0.3">
      <c r="C31" s="7" t="s">
        <v>57</v>
      </c>
      <c r="D31" s="7" t="s">
        <v>57</v>
      </c>
      <c r="E31" s="7" t="s">
        <v>69</v>
      </c>
      <c r="F31" s="7" t="s">
        <v>58</v>
      </c>
      <c r="G31" s="7" t="s">
        <v>57</v>
      </c>
      <c r="H31" s="7" t="s">
        <v>59</v>
      </c>
      <c r="I31" s="7" t="s">
        <v>57</v>
      </c>
    </row>
    <row r="32" spans="3:9" x14ac:dyDescent="0.3">
      <c r="C32" s="7" t="s">
        <v>59</v>
      </c>
      <c r="D32" s="7" t="s">
        <v>57</v>
      </c>
      <c r="E32" s="7" t="s">
        <v>57</v>
      </c>
      <c r="F32" s="7" t="s">
        <v>57</v>
      </c>
      <c r="G32" s="7" t="s">
        <v>57</v>
      </c>
      <c r="H32" s="7" t="s">
        <v>59</v>
      </c>
      <c r="I32" s="7" t="s">
        <v>57</v>
      </c>
    </row>
    <row r="33" spans="3:9" x14ac:dyDescent="0.3">
      <c r="C33" s="7" t="s">
        <v>57</v>
      </c>
      <c r="D33" s="7" t="s">
        <v>59</v>
      </c>
      <c r="E33" s="7" t="s">
        <v>59</v>
      </c>
      <c r="F33" s="7" t="s">
        <v>59</v>
      </c>
      <c r="G33" s="7" t="s">
        <v>57</v>
      </c>
      <c r="H33" s="7" t="s">
        <v>59</v>
      </c>
      <c r="I33" s="7" t="s">
        <v>59</v>
      </c>
    </row>
    <row r="34" spans="3:9" x14ac:dyDescent="0.3">
      <c r="C34" s="7" t="s">
        <v>68</v>
      </c>
      <c r="D34" s="7" t="s">
        <v>59</v>
      </c>
      <c r="E34" s="7" t="s">
        <v>68</v>
      </c>
      <c r="F34" s="7" t="s">
        <v>57</v>
      </c>
      <c r="G34" s="7" t="s">
        <v>68</v>
      </c>
      <c r="H34" s="7" t="s">
        <v>68</v>
      </c>
      <c r="I34" s="7" t="s">
        <v>68</v>
      </c>
    </row>
    <row r="35" spans="3:9" x14ac:dyDescent="0.3">
      <c r="C35" s="7" t="s">
        <v>59</v>
      </c>
      <c r="D35" s="7" t="s">
        <v>59</v>
      </c>
      <c r="E35" s="7" t="s">
        <v>59</v>
      </c>
      <c r="F35" s="7" t="s">
        <v>59</v>
      </c>
      <c r="G35" s="7" t="s">
        <v>59</v>
      </c>
      <c r="H35" s="7" t="s">
        <v>59</v>
      </c>
      <c r="I35" s="7" t="s">
        <v>59</v>
      </c>
    </row>
    <row r="36" spans="3:9" x14ac:dyDescent="0.3">
      <c r="C36" s="7" t="s">
        <v>57</v>
      </c>
      <c r="D36" s="7" t="s">
        <v>57</v>
      </c>
      <c r="E36" s="7" t="s">
        <v>57</v>
      </c>
      <c r="F36" s="7" t="s">
        <v>57</v>
      </c>
      <c r="G36" s="7" t="s">
        <v>57</v>
      </c>
      <c r="H36" s="7" t="s">
        <v>57</v>
      </c>
      <c r="I36" s="7" t="s">
        <v>57</v>
      </c>
    </row>
    <row r="37" spans="3:9" x14ac:dyDescent="0.3">
      <c r="C37" s="7" t="s">
        <v>57</v>
      </c>
      <c r="D37" s="7" t="s">
        <v>57</v>
      </c>
      <c r="E37" s="7" t="s">
        <v>57</v>
      </c>
      <c r="F37" s="7" t="s">
        <v>57</v>
      </c>
      <c r="G37" s="7" t="s">
        <v>57</v>
      </c>
      <c r="H37" s="7" t="s">
        <v>57</v>
      </c>
      <c r="I37" s="7" t="s">
        <v>57</v>
      </c>
    </row>
    <row r="38" spans="3:9" x14ac:dyDescent="0.3">
      <c r="C38" s="7" t="s">
        <v>59</v>
      </c>
      <c r="D38" s="7" t="s">
        <v>57</v>
      </c>
      <c r="E38" s="7" t="s">
        <v>58</v>
      </c>
      <c r="F38" s="7" t="s">
        <v>58</v>
      </c>
      <c r="G38" s="7" t="s">
        <v>57</v>
      </c>
      <c r="H38" s="7" t="s">
        <v>57</v>
      </c>
      <c r="I38" s="7" t="s">
        <v>59</v>
      </c>
    </row>
    <row r="39" spans="3:9" x14ac:dyDescent="0.3">
      <c r="C39" s="7" t="s">
        <v>57</v>
      </c>
      <c r="D39" s="7" t="s">
        <v>57</v>
      </c>
      <c r="E39" s="7" t="s">
        <v>57</v>
      </c>
      <c r="F39" s="7" t="s">
        <v>57</v>
      </c>
      <c r="G39" s="7" t="s">
        <v>57</v>
      </c>
      <c r="H39" s="7" t="s">
        <v>57</v>
      </c>
      <c r="I39" s="7" t="s">
        <v>59</v>
      </c>
    </row>
    <row r="40" spans="3:9" x14ac:dyDescent="0.3">
      <c r="C40" s="7" t="s">
        <v>59</v>
      </c>
      <c r="D40" s="7" t="s">
        <v>57</v>
      </c>
      <c r="E40" s="7" t="s">
        <v>58</v>
      </c>
      <c r="F40" s="7" t="s">
        <v>58</v>
      </c>
      <c r="G40" s="7" t="s">
        <v>57</v>
      </c>
      <c r="H40" s="7" t="s">
        <v>59</v>
      </c>
      <c r="I40" s="7" t="s">
        <v>57</v>
      </c>
    </row>
    <row r="41" spans="3:9" x14ac:dyDescent="0.3">
      <c r="C41" s="7" t="s">
        <v>57</v>
      </c>
      <c r="D41" s="7" t="s">
        <v>57</v>
      </c>
      <c r="E41" s="7" t="s">
        <v>57</v>
      </c>
      <c r="F41" s="7" t="s">
        <v>57</v>
      </c>
      <c r="G41" s="7" t="s">
        <v>57</v>
      </c>
      <c r="H41" s="7" t="s">
        <v>57</v>
      </c>
      <c r="I41" s="7" t="s">
        <v>57</v>
      </c>
    </row>
    <row r="42" spans="3:9" x14ac:dyDescent="0.3">
      <c r="C42" s="7" t="s">
        <v>57</v>
      </c>
      <c r="D42" s="7" t="s">
        <v>57</v>
      </c>
      <c r="E42" s="7" t="s">
        <v>57</v>
      </c>
      <c r="F42" s="7" t="s">
        <v>57</v>
      </c>
      <c r="G42" s="7" t="s">
        <v>57</v>
      </c>
      <c r="H42" s="7" t="s">
        <v>57</v>
      </c>
      <c r="I42" s="7" t="s">
        <v>57</v>
      </c>
    </row>
    <row r="43" spans="3:9" x14ac:dyDescent="0.3">
      <c r="C43" s="7" t="s">
        <v>57</v>
      </c>
      <c r="D43" s="7" t="s">
        <v>57</v>
      </c>
      <c r="E43" s="7" t="s">
        <v>57</v>
      </c>
      <c r="F43" s="7" t="s">
        <v>57</v>
      </c>
      <c r="G43" s="7" t="s">
        <v>57</v>
      </c>
      <c r="H43" s="7" t="s">
        <v>57</v>
      </c>
      <c r="I43" s="7" t="s">
        <v>57</v>
      </c>
    </row>
    <row r="44" spans="3:9" x14ac:dyDescent="0.3">
      <c r="C44" s="7" t="s">
        <v>59</v>
      </c>
      <c r="D44" s="7" t="s">
        <v>69</v>
      </c>
      <c r="E44" s="7" t="s">
        <v>69</v>
      </c>
      <c r="F44" s="7" t="s">
        <v>57</v>
      </c>
      <c r="G44" s="7" t="s">
        <v>68</v>
      </c>
      <c r="H44" s="7" t="s">
        <v>68</v>
      </c>
      <c r="I44" s="7" t="s">
        <v>68</v>
      </c>
    </row>
    <row r="45" spans="3:9" x14ac:dyDescent="0.3">
      <c r="C45" s="7" t="s">
        <v>58</v>
      </c>
      <c r="D45" s="7" t="s">
        <v>58</v>
      </c>
      <c r="E45" s="7" t="s">
        <v>58</v>
      </c>
      <c r="F45" s="7" t="s">
        <v>58</v>
      </c>
      <c r="G45" s="7" t="s">
        <v>58</v>
      </c>
      <c r="H45" s="7" t="s">
        <v>58</v>
      </c>
      <c r="I45" s="7" t="s">
        <v>58</v>
      </c>
    </row>
    <row r="46" spans="3:9" x14ac:dyDescent="0.3">
      <c r="C46" s="7" t="s">
        <v>59</v>
      </c>
      <c r="D46" s="7" t="s">
        <v>59</v>
      </c>
      <c r="E46" s="7" t="s">
        <v>59</v>
      </c>
      <c r="F46" s="7" t="s">
        <v>59</v>
      </c>
      <c r="G46" s="7" t="s">
        <v>59</v>
      </c>
      <c r="H46" s="7" t="s">
        <v>59</v>
      </c>
      <c r="I46" s="7" t="s">
        <v>59</v>
      </c>
    </row>
    <row r="47" spans="3:9" x14ac:dyDescent="0.3">
      <c r="C47" s="7" t="s">
        <v>58</v>
      </c>
      <c r="D47" s="7" t="s">
        <v>58</v>
      </c>
      <c r="E47" s="7" t="s">
        <v>57</v>
      </c>
      <c r="F47" s="7" t="s">
        <v>57</v>
      </c>
      <c r="G47" s="7" t="s">
        <v>57</v>
      </c>
      <c r="H47" s="7" t="s">
        <v>57</v>
      </c>
      <c r="I47" s="7" t="s">
        <v>57</v>
      </c>
    </row>
    <row r="48" spans="3:9" x14ac:dyDescent="0.3">
      <c r="C48" s="7" t="s">
        <v>58</v>
      </c>
      <c r="D48" s="7" t="s">
        <v>57</v>
      </c>
      <c r="E48" s="7" t="s">
        <v>58</v>
      </c>
      <c r="F48" s="7" t="s">
        <v>57</v>
      </c>
      <c r="G48" s="7" t="s">
        <v>58</v>
      </c>
      <c r="H48" s="7" t="s">
        <v>57</v>
      </c>
      <c r="I48" s="7" t="s">
        <v>58</v>
      </c>
    </row>
    <row r="49" spans="3:9" x14ac:dyDescent="0.3">
      <c r="C49" s="7" t="s">
        <v>58</v>
      </c>
      <c r="D49" s="7" t="s">
        <v>58</v>
      </c>
      <c r="E49" s="7" t="s">
        <v>58</v>
      </c>
      <c r="F49" s="7" t="s">
        <v>58</v>
      </c>
      <c r="G49" s="7" t="s">
        <v>57</v>
      </c>
      <c r="H49" s="7" t="s">
        <v>57</v>
      </c>
      <c r="I49" s="7" t="s">
        <v>59</v>
      </c>
    </row>
    <row r="50" spans="3:9" x14ac:dyDescent="0.3">
      <c r="C50" s="7" t="s">
        <v>57</v>
      </c>
      <c r="D50" s="7" t="s">
        <v>57</v>
      </c>
      <c r="E50" s="7" t="s">
        <v>57</v>
      </c>
      <c r="F50" s="7" t="s">
        <v>57</v>
      </c>
      <c r="G50" s="7" t="s">
        <v>57</v>
      </c>
      <c r="H50" s="7" t="s">
        <v>57</v>
      </c>
      <c r="I50" s="7" t="s">
        <v>59</v>
      </c>
    </row>
    <row r="51" spans="3:9" x14ac:dyDescent="0.3">
      <c r="C51" s="7" t="s">
        <v>58</v>
      </c>
      <c r="D51" s="7" t="s">
        <v>58</v>
      </c>
      <c r="E51" s="7" t="s">
        <v>58</v>
      </c>
      <c r="F51" s="7" t="s">
        <v>58</v>
      </c>
      <c r="G51" s="7" t="s">
        <v>58</v>
      </c>
      <c r="H51" s="7" t="s">
        <v>58</v>
      </c>
      <c r="I51" s="7" t="s">
        <v>58</v>
      </c>
    </row>
    <row r="52" spans="3:9" x14ac:dyDescent="0.3">
      <c r="C52" s="7" t="s">
        <v>69</v>
      </c>
      <c r="D52" s="7" t="s">
        <v>69</v>
      </c>
      <c r="E52" s="7" t="s">
        <v>59</v>
      </c>
      <c r="F52" s="7" t="s">
        <v>69</v>
      </c>
      <c r="G52" s="7" t="s">
        <v>59</v>
      </c>
      <c r="H52" s="7" t="s">
        <v>59</v>
      </c>
      <c r="I52" s="7" t="s">
        <v>69</v>
      </c>
    </row>
    <row r="53" spans="3:9" x14ac:dyDescent="0.3">
      <c r="C53" s="7" t="s">
        <v>69</v>
      </c>
      <c r="D53" s="7" t="s">
        <v>68</v>
      </c>
      <c r="E53" s="7" t="s">
        <v>59</v>
      </c>
      <c r="F53" s="7" t="s">
        <v>68</v>
      </c>
      <c r="G53" s="7" t="s">
        <v>69</v>
      </c>
      <c r="H53" s="7" t="s">
        <v>57</v>
      </c>
      <c r="I53" s="7" t="s">
        <v>59</v>
      </c>
    </row>
    <row r="54" spans="3:9" x14ac:dyDescent="0.3">
      <c r="C54" s="7" t="s">
        <v>59</v>
      </c>
      <c r="D54" s="7" t="s">
        <v>58</v>
      </c>
      <c r="E54" s="7" t="s">
        <v>57</v>
      </c>
      <c r="F54" s="7" t="s">
        <v>58</v>
      </c>
      <c r="G54" s="7" t="s">
        <v>58</v>
      </c>
      <c r="H54" s="7" t="s">
        <v>57</v>
      </c>
      <c r="I54" s="7" t="s">
        <v>57</v>
      </c>
    </row>
    <row r="55" spans="3:9" x14ac:dyDescent="0.3">
      <c r="C55" s="7" t="s">
        <v>69</v>
      </c>
      <c r="D55" s="7" t="s">
        <v>69</v>
      </c>
      <c r="E55" s="7" t="s">
        <v>69</v>
      </c>
      <c r="F55" s="7" t="s">
        <v>57</v>
      </c>
      <c r="G55" s="7" t="s">
        <v>69</v>
      </c>
      <c r="H55" s="7" t="s">
        <v>69</v>
      </c>
      <c r="I55" s="7" t="s">
        <v>69</v>
      </c>
    </row>
    <row r="56" spans="3:9" x14ac:dyDescent="0.3">
      <c r="C56" s="7" t="s">
        <v>58</v>
      </c>
      <c r="D56" s="7" t="s">
        <v>58</v>
      </c>
      <c r="E56" s="7" t="s">
        <v>58</v>
      </c>
      <c r="F56" s="7" t="s">
        <v>58</v>
      </c>
      <c r="G56" s="7" t="s">
        <v>58</v>
      </c>
      <c r="H56" s="7" t="s">
        <v>58</v>
      </c>
      <c r="I56" s="7" t="s">
        <v>58</v>
      </c>
    </row>
    <row r="57" spans="3:9" x14ac:dyDescent="0.3">
      <c r="C57" s="7" t="s">
        <v>58</v>
      </c>
      <c r="D57" s="7" t="s">
        <v>58</v>
      </c>
      <c r="E57" s="7" t="s">
        <v>58</v>
      </c>
      <c r="F57" s="7" t="s">
        <v>58</v>
      </c>
      <c r="G57" s="7" t="s">
        <v>57</v>
      </c>
      <c r="H57" s="7" t="s">
        <v>58</v>
      </c>
      <c r="I57" s="7" t="s">
        <v>58</v>
      </c>
    </row>
    <row r="58" spans="3:9" x14ac:dyDescent="0.3">
      <c r="C58" s="7" t="s">
        <v>57</v>
      </c>
      <c r="D58" s="7" t="s">
        <v>57</v>
      </c>
      <c r="E58" s="7" t="s">
        <v>57</v>
      </c>
      <c r="F58" s="7" t="s">
        <v>57</v>
      </c>
      <c r="G58" s="7" t="s">
        <v>57</v>
      </c>
      <c r="H58" s="7" t="s">
        <v>57</v>
      </c>
      <c r="I58" s="7" t="s">
        <v>57</v>
      </c>
    </row>
    <row r="59" spans="3:9" x14ac:dyDescent="0.3">
      <c r="C59" s="7" t="s">
        <v>59</v>
      </c>
      <c r="D59" s="7" t="s">
        <v>59</v>
      </c>
      <c r="E59" s="7" t="s">
        <v>59</v>
      </c>
      <c r="F59" s="7" t="s">
        <v>57</v>
      </c>
      <c r="G59" s="7" t="s">
        <v>57</v>
      </c>
      <c r="H59" s="7" t="s">
        <v>57</v>
      </c>
      <c r="I59" s="7" t="s">
        <v>57</v>
      </c>
    </row>
    <row r="60" spans="3:9" x14ac:dyDescent="0.3">
      <c r="C60" s="7" t="s">
        <v>57</v>
      </c>
      <c r="D60" s="7" t="s">
        <v>57</v>
      </c>
      <c r="E60" s="7" t="s">
        <v>57</v>
      </c>
      <c r="F60" s="7" t="s">
        <v>57</v>
      </c>
      <c r="G60" s="7" t="s">
        <v>57</v>
      </c>
      <c r="H60" s="7" t="s">
        <v>57</v>
      </c>
      <c r="I60" s="7" t="s">
        <v>57</v>
      </c>
    </row>
    <row r="61" spans="3:9" x14ac:dyDescent="0.3">
      <c r="C61" s="7" t="s">
        <v>58</v>
      </c>
      <c r="D61" s="7" t="s">
        <v>58</v>
      </c>
      <c r="E61" s="7" t="s">
        <v>57</v>
      </c>
      <c r="F61" s="7" t="s">
        <v>57</v>
      </c>
      <c r="G61" s="7" t="s">
        <v>57</v>
      </c>
      <c r="H61" s="7" t="s">
        <v>57</v>
      </c>
      <c r="I61" s="7" t="s">
        <v>57</v>
      </c>
    </row>
    <row r="62" spans="3:9" x14ac:dyDescent="0.3">
      <c r="C62" s="7" t="s">
        <v>59</v>
      </c>
      <c r="D62" s="7" t="s">
        <v>59</v>
      </c>
      <c r="E62" s="7" t="s">
        <v>59</v>
      </c>
      <c r="F62" s="7" t="s">
        <v>59</v>
      </c>
      <c r="G62" s="7" t="s">
        <v>59</v>
      </c>
      <c r="H62" s="7" t="s">
        <v>59</v>
      </c>
      <c r="I62" s="7" t="s">
        <v>59</v>
      </c>
    </row>
    <row r="63" spans="3:9" x14ac:dyDescent="0.3">
      <c r="C63" s="7" t="s">
        <v>59</v>
      </c>
      <c r="D63" s="7" t="s">
        <v>57</v>
      </c>
      <c r="E63" s="7" t="s">
        <v>59</v>
      </c>
      <c r="F63" s="7" t="s">
        <v>57</v>
      </c>
      <c r="G63" s="7" t="s">
        <v>58</v>
      </c>
      <c r="H63" s="7" t="s">
        <v>58</v>
      </c>
      <c r="I63" s="7" t="s">
        <v>57</v>
      </c>
    </row>
    <row r="64" spans="3:9" x14ac:dyDescent="0.3">
      <c r="C64" s="7" t="s">
        <v>58</v>
      </c>
      <c r="D64" s="7" t="s">
        <v>58</v>
      </c>
      <c r="E64" s="7" t="s">
        <v>58</v>
      </c>
      <c r="F64" s="7" t="s">
        <v>57</v>
      </c>
      <c r="G64" s="7" t="s">
        <v>58</v>
      </c>
      <c r="H64" s="7" t="s">
        <v>59</v>
      </c>
      <c r="I64" s="7" t="s">
        <v>58</v>
      </c>
    </row>
    <row r="65" spans="2:9" x14ac:dyDescent="0.3">
      <c r="C65" s="7" t="s">
        <v>57</v>
      </c>
      <c r="D65" s="7" t="s">
        <v>59</v>
      </c>
      <c r="E65" s="7" t="s">
        <v>57</v>
      </c>
      <c r="F65" s="7" t="s">
        <v>59</v>
      </c>
      <c r="G65" s="7" t="s">
        <v>57</v>
      </c>
      <c r="H65" s="7" t="s">
        <v>59</v>
      </c>
      <c r="I65" s="7" t="s">
        <v>59</v>
      </c>
    </row>
    <row r="66" spans="2:9" x14ac:dyDescent="0.3">
      <c r="C66" s="7" t="s">
        <v>57</v>
      </c>
      <c r="D66" s="7" t="s">
        <v>59</v>
      </c>
      <c r="E66" s="7" t="s">
        <v>57</v>
      </c>
      <c r="F66" s="7" t="s">
        <v>57</v>
      </c>
      <c r="G66" s="7" t="s">
        <v>57</v>
      </c>
      <c r="H66" s="7" t="s">
        <v>57</v>
      </c>
      <c r="I66" s="7" t="s">
        <v>57</v>
      </c>
    </row>
    <row r="67" spans="2:9" x14ac:dyDescent="0.3">
      <c r="C67" s="7" t="s">
        <v>57</v>
      </c>
      <c r="D67" s="7" t="s">
        <v>57</v>
      </c>
      <c r="E67" s="7" t="s">
        <v>57</v>
      </c>
      <c r="F67" s="7" t="s">
        <v>57</v>
      </c>
      <c r="G67" s="7" t="s">
        <v>57</v>
      </c>
      <c r="H67" s="7" t="s">
        <v>57</v>
      </c>
      <c r="I67" s="7" t="s">
        <v>57</v>
      </c>
    </row>
    <row r="68" spans="2:9" x14ac:dyDescent="0.3">
      <c r="C68" s="7" t="s">
        <v>58</v>
      </c>
      <c r="D68" s="7" t="s">
        <v>58</v>
      </c>
      <c r="E68" s="7" t="s">
        <v>58</v>
      </c>
      <c r="F68" s="7" t="s">
        <v>58</v>
      </c>
      <c r="G68" s="7" t="s">
        <v>58</v>
      </c>
      <c r="H68" s="7" t="s">
        <v>57</v>
      </c>
      <c r="I68" s="7" t="s">
        <v>57</v>
      </c>
    </row>
    <row r="69" spans="2:9" x14ac:dyDescent="0.3">
      <c r="C69" s="7" t="s">
        <v>59</v>
      </c>
      <c r="D69" s="7" t="s">
        <v>57</v>
      </c>
      <c r="E69" s="7" t="s">
        <v>57</v>
      </c>
      <c r="F69" s="7" t="s">
        <v>57</v>
      </c>
      <c r="G69" s="7" t="s">
        <v>57</v>
      </c>
      <c r="H69" s="7" t="s">
        <v>57</v>
      </c>
      <c r="I69" s="7" t="s">
        <v>57</v>
      </c>
    </row>
    <row r="70" spans="2:9" x14ac:dyDescent="0.3">
      <c r="C70" s="7" t="s">
        <v>57</v>
      </c>
      <c r="D70" s="7" t="s">
        <v>57</v>
      </c>
      <c r="E70" s="7" t="s">
        <v>57</v>
      </c>
      <c r="F70" s="7" t="s">
        <v>57</v>
      </c>
      <c r="G70" s="7" t="s">
        <v>57</v>
      </c>
      <c r="H70" s="7" t="s">
        <v>57</v>
      </c>
      <c r="I70" s="7" t="s">
        <v>57</v>
      </c>
    </row>
    <row r="71" spans="2:9" x14ac:dyDescent="0.3">
      <c r="C71" s="7" t="s">
        <v>57</v>
      </c>
      <c r="D71" s="7" t="s">
        <v>57</v>
      </c>
      <c r="E71" s="7" t="s">
        <v>57</v>
      </c>
      <c r="F71" s="7" t="s">
        <v>59</v>
      </c>
      <c r="G71" s="7" t="s">
        <v>58</v>
      </c>
      <c r="H71" s="7" t="s">
        <v>59</v>
      </c>
      <c r="I71" s="7" t="s">
        <v>58</v>
      </c>
    </row>
    <row r="72" spans="2:9" x14ac:dyDescent="0.3">
      <c r="C72" s="7" t="s">
        <v>59</v>
      </c>
      <c r="D72" s="7" t="s">
        <v>57</v>
      </c>
      <c r="E72" s="7" t="s">
        <v>57</v>
      </c>
      <c r="F72" s="7" t="s">
        <v>57</v>
      </c>
      <c r="G72" s="7" t="s">
        <v>57</v>
      </c>
      <c r="H72" s="7" t="s">
        <v>57</v>
      </c>
      <c r="I72" s="7" t="s">
        <v>57</v>
      </c>
    </row>
    <row r="73" spans="2:9" x14ac:dyDescent="0.3">
      <c r="C73" s="7" t="s">
        <v>58</v>
      </c>
      <c r="D73" s="7" t="s">
        <v>58</v>
      </c>
      <c r="E73" s="7" t="s">
        <v>58</v>
      </c>
      <c r="F73" s="7" t="s">
        <v>58</v>
      </c>
      <c r="G73" s="7" t="s">
        <v>58</v>
      </c>
      <c r="H73" s="7" t="s">
        <v>58</v>
      </c>
      <c r="I73" s="7" t="s">
        <v>58</v>
      </c>
    </row>
    <row r="74" spans="2:9" x14ac:dyDescent="0.3">
      <c r="C74" s="7" t="s">
        <v>59</v>
      </c>
      <c r="D74" s="7" t="s">
        <v>59</v>
      </c>
      <c r="E74" s="7" t="s">
        <v>59</v>
      </c>
      <c r="F74" s="7" t="s">
        <v>59</v>
      </c>
      <c r="G74" s="7" t="s">
        <v>59</v>
      </c>
      <c r="H74" s="7" t="s">
        <v>59</v>
      </c>
      <c r="I74" s="7" t="s">
        <v>59</v>
      </c>
    </row>
    <row r="75" spans="2:9" x14ac:dyDescent="0.3">
      <c r="C75" s="7" t="s">
        <v>69</v>
      </c>
      <c r="D75" s="7" t="s">
        <v>59</v>
      </c>
      <c r="E75" s="7" t="s">
        <v>69</v>
      </c>
      <c r="F75" s="7" t="s">
        <v>59</v>
      </c>
      <c r="G75" s="7" t="s">
        <v>69</v>
      </c>
      <c r="H75" s="7" t="s">
        <v>69</v>
      </c>
      <c r="I75" s="7" t="s">
        <v>69</v>
      </c>
    </row>
    <row r="76" spans="2:9" x14ac:dyDescent="0.3">
      <c r="C76" s="7" t="s">
        <v>69</v>
      </c>
      <c r="D76" s="7" t="s">
        <v>59</v>
      </c>
      <c r="E76" s="7" t="s">
        <v>59</v>
      </c>
      <c r="F76" s="7" t="s">
        <v>69</v>
      </c>
      <c r="G76" s="7" t="s">
        <v>69</v>
      </c>
      <c r="H76" s="7" t="s">
        <v>69</v>
      </c>
      <c r="I76" s="7" t="s">
        <v>69</v>
      </c>
    </row>
    <row r="77" spans="2:9" x14ac:dyDescent="0.3">
      <c r="C77" s="7" t="s">
        <v>57</v>
      </c>
      <c r="D77" s="7" t="s">
        <v>57</v>
      </c>
      <c r="E77" s="7" t="s">
        <v>69</v>
      </c>
      <c r="F77" s="7" t="s">
        <v>57</v>
      </c>
      <c r="G77" s="7" t="s">
        <v>57</v>
      </c>
      <c r="H77" s="7" t="s">
        <v>59</v>
      </c>
      <c r="I77" s="7" t="s">
        <v>57</v>
      </c>
    </row>
    <row r="78" spans="2:9" x14ac:dyDescent="0.3">
      <c r="C78" s="7" t="s">
        <v>57</v>
      </c>
      <c r="D78" s="7" t="s">
        <v>57</v>
      </c>
      <c r="E78" s="7" t="s">
        <v>57</v>
      </c>
      <c r="F78" s="7" t="s">
        <v>57</v>
      </c>
      <c r="G78" s="7" t="s">
        <v>59</v>
      </c>
      <c r="H78" s="7" t="s">
        <v>59</v>
      </c>
      <c r="I78" s="7" t="s">
        <v>59</v>
      </c>
    </row>
    <row r="80" spans="2:9" x14ac:dyDescent="0.3">
      <c r="B80" t="s">
        <v>68</v>
      </c>
      <c r="C80">
        <f t="shared" ref="C80:I80" si="0">COUNTIF(C$4:C$78,$B80)</f>
        <v>2</v>
      </c>
      <c r="D80">
        <f t="shared" si="0"/>
        <v>1</v>
      </c>
      <c r="E80">
        <f t="shared" si="0"/>
        <v>1</v>
      </c>
      <c r="F80">
        <f t="shared" si="0"/>
        <v>1</v>
      </c>
      <c r="G80">
        <f t="shared" si="0"/>
        <v>3</v>
      </c>
      <c r="H80">
        <f t="shared" si="0"/>
        <v>2</v>
      </c>
      <c r="I80">
        <f t="shared" si="0"/>
        <v>3</v>
      </c>
    </row>
    <row r="81" spans="2:9" x14ac:dyDescent="0.3">
      <c r="B81" t="s">
        <v>69</v>
      </c>
      <c r="C81">
        <f t="shared" ref="C81:I84" si="1">COUNTIF(C$4:C$78,$B81)</f>
        <v>8</v>
      </c>
      <c r="D81">
        <f t="shared" si="1"/>
        <v>6</v>
      </c>
      <c r="E81">
        <f t="shared" si="1"/>
        <v>7</v>
      </c>
      <c r="F81">
        <f t="shared" si="1"/>
        <v>5</v>
      </c>
      <c r="G81">
        <f t="shared" si="1"/>
        <v>6</v>
      </c>
      <c r="H81">
        <f t="shared" si="1"/>
        <v>7</v>
      </c>
      <c r="I81">
        <f t="shared" si="1"/>
        <v>7</v>
      </c>
    </row>
    <row r="82" spans="2:9" x14ac:dyDescent="0.3">
      <c r="B82" t="s">
        <v>59</v>
      </c>
      <c r="C82">
        <f t="shared" si="1"/>
        <v>22</v>
      </c>
      <c r="D82">
        <f t="shared" si="1"/>
        <v>20</v>
      </c>
      <c r="E82">
        <f t="shared" si="1"/>
        <v>20</v>
      </c>
      <c r="F82">
        <f t="shared" si="1"/>
        <v>15</v>
      </c>
      <c r="G82">
        <f t="shared" si="1"/>
        <v>10</v>
      </c>
      <c r="H82">
        <f t="shared" si="1"/>
        <v>20</v>
      </c>
      <c r="I82">
        <f t="shared" si="1"/>
        <v>17</v>
      </c>
    </row>
    <row r="83" spans="2:9" x14ac:dyDescent="0.3">
      <c r="B83" t="s">
        <v>57</v>
      </c>
      <c r="C83">
        <f t="shared" si="1"/>
        <v>26</v>
      </c>
      <c r="D83">
        <f t="shared" si="1"/>
        <v>33</v>
      </c>
      <c r="E83">
        <f t="shared" si="1"/>
        <v>32</v>
      </c>
      <c r="F83">
        <f t="shared" si="1"/>
        <v>37</v>
      </c>
      <c r="G83">
        <f t="shared" si="1"/>
        <v>35</v>
      </c>
      <c r="H83">
        <f t="shared" si="1"/>
        <v>35</v>
      </c>
      <c r="I83">
        <f t="shared" si="1"/>
        <v>33</v>
      </c>
    </row>
    <row r="84" spans="2:9" x14ac:dyDescent="0.3">
      <c r="B84" t="s">
        <v>58</v>
      </c>
      <c r="C84">
        <f t="shared" si="1"/>
        <v>17</v>
      </c>
      <c r="D84">
        <f t="shared" si="1"/>
        <v>15</v>
      </c>
      <c r="E84">
        <f t="shared" si="1"/>
        <v>15</v>
      </c>
      <c r="F84">
        <f t="shared" si="1"/>
        <v>17</v>
      </c>
      <c r="G84">
        <f t="shared" si="1"/>
        <v>21</v>
      </c>
      <c r="H84">
        <f t="shared" si="1"/>
        <v>11</v>
      </c>
      <c r="I84">
        <f t="shared" si="1"/>
        <v>15</v>
      </c>
    </row>
    <row r="85" spans="2:9" ht="28.8" x14ac:dyDescent="0.3">
      <c r="B85" s="12" t="s">
        <v>177</v>
      </c>
      <c r="C85">
        <f t="shared" ref="C85:I85" si="2">C83+C84</f>
        <v>43</v>
      </c>
      <c r="D85">
        <f t="shared" si="2"/>
        <v>48</v>
      </c>
      <c r="E85">
        <f t="shared" si="2"/>
        <v>47</v>
      </c>
      <c r="F85">
        <f t="shared" si="2"/>
        <v>54</v>
      </c>
      <c r="G85">
        <f t="shared" si="2"/>
        <v>56</v>
      </c>
      <c r="H85">
        <f t="shared" si="2"/>
        <v>46</v>
      </c>
      <c r="I85">
        <f t="shared" si="2"/>
        <v>48</v>
      </c>
    </row>
  </sheetData>
  <mergeCells count="1">
    <mergeCell ref="C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D701B-5B88-4CC6-9B06-68DD3E91AA5E}">
  <dimension ref="B1:N79"/>
  <sheetViews>
    <sheetView showGridLines="0" zoomScale="80" zoomScaleNormal="80" workbookViewId="0"/>
  </sheetViews>
  <sheetFormatPr defaultRowHeight="14.4" x14ac:dyDescent="0.3"/>
  <cols>
    <col min="1" max="1" width="3.88671875" customWidth="1"/>
    <col min="2" max="2" width="44.33203125" customWidth="1"/>
    <col min="4" max="4" width="15.33203125" bestFit="1" customWidth="1"/>
  </cols>
  <sheetData>
    <row r="1" spans="2:14" x14ac:dyDescent="0.3">
      <c r="B1" s="14" t="s">
        <v>185</v>
      </c>
      <c r="C1" s="14"/>
      <c r="D1" s="14"/>
      <c r="E1" s="14"/>
      <c r="F1" s="14"/>
      <c r="G1" s="14"/>
      <c r="H1" s="14"/>
      <c r="I1" s="14"/>
      <c r="J1" s="14"/>
      <c r="K1" s="14"/>
      <c r="L1" s="14"/>
      <c r="M1" s="14"/>
      <c r="N1" s="14"/>
    </row>
    <row r="2" spans="2:14" x14ac:dyDescent="0.3">
      <c r="B2" s="14" t="s">
        <v>197</v>
      </c>
      <c r="C2" s="14"/>
      <c r="D2" s="14"/>
      <c r="E2" s="14"/>
      <c r="F2" s="14"/>
      <c r="G2" s="14"/>
      <c r="H2" s="14"/>
      <c r="I2" s="6"/>
      <c r="J2" s="6"/>
      <c r="K2" s="6"/>
      <c r="L2" s="6"/>
      <c r="M2" s="6"/>
      <c r="N2" s="6"/>
    </row>
    <row r="3" spans="2:14" x14ac:dyDescent="0.3">
      <c r="B3" s="6"/>
      <c r="C3" s="6"/>
      <c r="D3" s="6"/>
      <c r="E3" s="6"/>
      <c r="F3" s="6"/>
      <c r="G3" s="6"/>
      <c r="H3" s="6"/>
      <c r="I3" s="6"/>
      <c r="J3" s="6"/>
      <c r="K3" s="6"/>
      <c r="L3" s="6"/>
      <c r="M3" s="6"/>
      <c r="N3" s="6"/>
    </row>
    <row r="4" spans="2:14" ht="72" x14ac:dyDescent="0.3">
      <c r="B4" s="2" t="s">
        <v>43</v>
      </c>
    </row>
    <row r="5" spans="2:14" x14ac:dyDescent="0.3">
      <c r="B5">
        <v>10</v>
      </c>
      <c r="D5" t="s">
        <v>186</v>
      </c>
      <c r="E5">
        <f>SUM(E6:E7)</f>
        <v>34</v>
      </c>
      <c r="F5">
        <f>E5/75</f>
        <v>0.45333333333333331</v>
      </c>
    </row>
    <row r="6" spans="2:14" x14ac:dyDescent="0.3">
      <c r="B6">
        <v>10</v>
      </c>
      <c r="D6" t="s">
        <v>187</v>
      </c>
      <c r="E6">
        <f>COUNTIF($B$5:$B$79,"10")</f>
        <v>25</v>
      </c>
    </row>
    <row r="7" spans="2:14" x14ac:dyDescent="0.3">
      <c r="B7">
        <v>2</v>
      </c>
      <c r="D7" t="s">
        <v>188</v>
      </c>
      <c r="E7">
        <f>COUNTIF(B5:B79,"9")</f>
        <v>9</v>
      </c>
    </row>
    <row r="8" spans="2:14" x14ac:dyDescent="0.3">
      <c r="B8">
        <v>9</v>
      </c>
    </row>
    <row r="9" spans="2:14" x14ac:dyDescent="0.3">
      <c r="B9">
        <v>4</v>
      </c>
      <c r="D9" t="s">
        <v>189</v>
      </c>
      <c r="E9">
        <f>SUM(E10:E15)</f>
        <v>26</v>
      </c>
      <c r="F9">
        <f>E9/75</f>
        <v>0.34666666666666668</v>
      </c>
    </row>
    <row r="10" spans="2:14" x14ac:dyDescent="0.3">
      <c r="B10">
        <v>1</v>
      </c>
      <c r="D10" t="s">
        <v>190</v>
      </c>
      <c r="E10">
        <f>COUNTIF($B$5:$B$79,"1")</f>
        <v>7</v>
      </c>
    </row>
    <row r="11" spans="2:14" x14ac:dyDescent="0.3">
      <c r="B11">
        <v>10</v>
      </c>
      <c r="D11" t="s">
        <v>191</v>
      </c>
      <c r="E11">
        <f>COUNTIF($B$5:$B$79,"2")</f>
        <v>7</v>
      </c>
    </row>
    <row r="12" spans="2:14" x14ac:dyDescent="0.3">
      <c r="B12">
        <v>6</v>
      </c>
      <c r="D12" t="s">
        <v>192</v>
      </c>
      <c r="E12">
        <f>COUNTIF($B$5:$B$79,"3")</f>
        <v>0</v>
      </c>
    </row>
    <row r="13" spans="2:14" x14ac:dyDescent="0.3">
      <c r="B13">
        <v>2</v>
      </c>
      <c r="D13" t="s">
        <v>193</v>
      </c>
      <c r="E13">
        <f>COUNTIF($B$5:$B$79,"4")</f>
        <v>6</v>
      </c>
    </row>
    <row r="14" spans="2:14" x14ac:dyDescent="0.3">
      <c r="B14">
        <v>1</v>
      </c>
      <c r="D14" t="s">
        <v>194</v>
      </c>
      <c r="E14">
        <f>COUNTIF($B$5:$B$79,"5")</f>
        <v>3</v>
      </c>
    </row>
    <row r="15" spans="2:14" x14ac:dyDescent="0.3">
      <c r="B15">
        <v>9</v>
      </c>
      <c r="D15" t="s">
        <v>195</v>
      </c>
      <c r="E15">
        <f>COUNTIF($B$5:$B$79,"6")</f>
        <v>3</v>
      </c>
    </row>
    <row r="16" spans="2:14" x14ac:dyDescent="0.3">
      <c r="B16">
        <v>4</v>
      </c>
    </row>
    <row r="17" spans="2:5" x14ac:dyDescent="0.3">
      <c r="B17">
        <v>10</v>
      </c>
      <c r="D17" t="s">
        <v>196</v>
      </c>
      <c r="E17" s="13">
        <f>(F5-F9)*100</f>
        <v>10.666666666666663</v>
      </c>
    </row>
    <row r="18" spans="2:5" x14ac:dyDescent="0.3">
      <c r="B18">
        <v>8</v>
      </c>
    </row>
    <row r="19" spans="2:5" x14ac:dyDescent="0.3">
      <c r="B19">
        <v>10</v>
      </c>
    </row>
    <row r="20" spans="2:5" x14ac:dyDescent="0.3">
      <c r="B20">
        <v>4</v>
      </c>
    </row>
    <row r="21" spans="2:5" x14ac:dyDescent="0.3">
      <c r="B21">
        <v>10</v>
      </c>
    </row>
    <row r="22" spans="2:5" x14ac:dyDescent="0.3">
      <c r="B22">
        <v>10</v>
      </c>
    </row>
    <row r="23" spans="2:5" x14ac:dyDescent="0.3">
      <c r="B23">
        <v>9</v>
      </c>
    </row>
    <row r="24" spans="2:5" x14ac:dyDescent="0.3">
      <c r="B24">
        <v>6</v>
      </c>
    </row>
    <row r="25" spans="2:5" x14ac:dyDescent="0.3">
      <c r="B25">
        <v>1</v>
      </c>
    </row>
    <row r="26" spans="2:5" x14ac:dyDescent="0.3">
      <c r="B26">
        <v>2</v>
      </c>
    </row>
    <row r="27" spans="2:5" x14ac:dyDescent="0.3">
      <c r="B27">
        <v>10</v>
      </c>
    </row>
    <row r="28" spans="2:5" x14ac:dyDescent="0.3">
      <c r="B28">
        <v>10</v>
      </c>
    </row>
    <row r="29" spans="2:5" x14ac:dyDescent="0.3">
      <c r="B29">
        <v>5</v>
      </c>
    </row>
    <row r="30" spans="2:5" x14ac:dyDescent="0.3">
      <c r="B30">
        <v>9</v>
      </c>
    </row>
    <row r="31" spans="2:5" x14ac:dyDescent="0.3">
      <c r="B31">
        <v>10</v>
      </c>
    </row>
    <row r="32" spans="2:5" x14ac:dyDescent="0.3">
      <c r="B32">
        <v>8</v>
      </c>
    </row>
    <row r="33" spans="2:2" x14ac:dyDescent="0.3">
      <c r="B33">
        <v>2</v>
      </c>
    </row>
    <row r="34" spans="2:2" x14ac:dyDescent="0.3">
      <c r="B34">
        <v>10</v>
      </c>
    </row>
    <row r="35" spans="2:2" x14ac:dyDescent="0.3">
      <c r="B35">
        <v>8</v>
      </c>
    </row>
    <row r="36" spans="2:2" x14ac:dyDescent="0.3">
      <c r="B36">
        <v>5</v>
      </c>
    </row>
    <row r="37" spans="2:2" x14ac:dyDescent="0.3">
      <c r="B37">
        <v>9</v>
      </c>
    </row>
    <row r="38" spans="2:2" x14ac:dyDescent="0.3">
      <c r="B38">
        <v>10</v>
      </c>
    </row>
    <row r="39" spans="2:2" x14ac:dyDescent="0.3">
      <c r="B39">
        <v>10</v>
      </c>
    </row>
    <row r="40" spans="2:2" x14ac:dyDescent="0.3">
      <c r="B40">
        <v>8</v>
      </c>
    </row>
    <row r="41" spans="2:2" x14ac:dyDescent="0.3">
      <c r="B41">
        <v>9</v>
      </c>
    </row>
    <row r="42" spans="2:2" x14ac:dyDescent="0.3">
      <c r="B42">
        <v>10</v>
      </c>
    </row>
    <row r="43" spans="2:2" x14ac:dyDescent="0.3">
      <c r="B43">
        <v>10</v>
      </c>
    </row>
    <row r="44" spans="2:2" x14ac:dyDescent="0.3">
      <c r="B44">
        <v>10</v>
      </c>
    </row>
    <row r="45" spans="2:2" x14ac:dyDescent="0.3">
      <c r="B45">
        <v>8</v>
      </c>
    </row>
    <row r="46" spans="2:2" x14ac:dyDescent="0.3">
      <c r="B46">
        <v>2</v>
      </c>
    </row>
    <row r="47" spans="2:2" x14ac:dyDescent="0.3">
      <c r="B47">
        <v>10</v>
      </c>
    </row>
    <row r="48" spans="2:2" x14ac:dyDescent="0.3">
      <c r="B48">
        <v>10</v>
      </c>
    </row>
    <row r="49" spans="2:2" x14ac:dyDescent="0.3">
      <c r="B49">
        <v>8</v>
      </c>
    </row>
    <row r="50" spans="2:2" x14ac:dyDescent="0.3">
      <c r="B50">
        <v>7</v>
      </c>
    </row>
    <row r="51" spans="2:2" x14ac:dyDescent="0.3">
      <c r="B51">
        <v>1</v>
      </c>
    </row>
    <row r="52" spans="2:2" x14ac:dyDescent="0.3">
      <c r="B52">
        <v>10</v>
      </c>
    </row>
    <row r="53" spans="2:2" x14ac:dyDescent="0.3">
      <c r="B53">
        <v>8</v>
      </c>
    </row>
    <row r="54" spans="2:2" x14ac:dyDescent="0.3">
      <c r="B54">
        <v>1</v>
      </c>
    </row>
    <row r="55" spans="2:2" x14ac:dyDescent="0.3">
      <c r="B55">
        <v>2</v>
      </c>
    </row>
    <row r="56" spans="2:2" x14ac:dyDescent="0.3">
      <c r="B56">
        <v>9</v>
      </c>
    </row>
    <row r="57" spans="2:2" x14ac:dyDescent="0.3">
      <c r="B57">
        <v>10</v>
      </c>
    </row>
    <row r="58" spans="2:2" x14ac:dyDescent="0.3">
      <c r="B58">
        <v>10</v>
      </c>
    </row>
    <row r="59" spans="2:2" x14ac:dyDescent="0.3">
      <c r="B59">
        <v>8</v>
      </c>
    </row>
    <row r="60" spans="2:2" x14ac:dyDescent="0.3">
      <c r="B60">
        <v>8</v>
      </c>
    </row>
    <row r="61" spans="2:2" x14ac:dyDescent="0.3">
      <c r="B61">
        <v>4</v>
      </c>
    </row>
    <row r="62" spans="2:2" x14ac:dyDescent="0.3">
      <c r="B62">
        <v>4</v>
      </c>
    </row>
    <row r="63" spans="2:2" x14ac:dyDescent="0.3">
      <c r="B63">
        <v>7</v>
      </c>
    </row>
    <row r="64" spans="2:2" x14ac:dyDescent="0.3">
      <c r="B64">
        <v>10</v>
      </c>
    </row>
    <row r="65" spans="2:2" x14ac:dyDescent="0.3">
      <c r="B65">
        <v>1</v>
      </c>
    </row>
    <row r="66" spans="2:2" x14ac:dyDescent="0.3">
      <c r="B66">
        <v>10</v>
      </c>
    </row>
    <row r="67" spans="2:2" x14ac:dyDescent="0.3">
      <c r="B67">
        <v>8</v>
      </c>
    </row>
    <row r="68" spans="2:2" x14ac:dyDescent="0.3">
      <c r="B68">
        <v>10</v>
      </c>
    </row>
    <row r="69" spans="2:2" x14ac:dyDescent="0.3">
      <c r="B69">
        <v>8</v>
      </c>
    </row>
    <row r="70" spans="2:2" x14ac:dyDescent="0.3">
      <c r="B70">
        <v>8</v>
      </c>
    </row>
    <row r="71" spans="2:2" x14ac:dyDescent="0.3">
      <c r="B71">
        <v>7</v>
      </c>
    </row>
    <row r="72" spans="2:2" x14ac:dyDescent="0.3">
      <c r="B72">
        <v>9</v>
      </c>
    </row>
    <row r="73" spans="2:2" x14ac:dyDescent="0.3">
      <c r="B73">
        <v>2</v>
      </c>
    </row>
    <row r="74" spans="2:2" x14ac:dyDescent="0.3">
      <c r="B74">
        <v>1</v>
      </c>
    </row>
    <row r="75" spans="2:2" x14ac:dyDescent="0.3">
      <c r="B75">
        <v>10</v>
      </c>
    </row>
    <row r="76" spans="2:2" x14ac:dyDescent="0.3">
      <c r="B76">
        <v>5</v>
      </c>
    </row>
    <row r="77" spans="2:2" x14ac:dyDescent="0.3">
      <c r="B77">
        <v>9</v>
      </c>
    </row>
    <row r="78" spans="2:2" x14ac:dyDescent="0.3">
      <c r="B78">
        <v>6</v>
      </c>
    </row>
    <row r="79" spans="2:2" x14ac:dyDescent="0.3">
      <c r="B79">
        <v>4</v>
      </c>
    </row>
  </sheetData>
  <mergeCells count="2">
    <mergeCell ref="B1:N1"/>
    <mergeCell ref="B2: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C36E3-095A-4BD7-98E9-77FE2CA3E9CA}">
  <dimension ref="B1:S81"/>
  <sheetViews>
    <sheetView showGridLines="0" zoomScale="80" zoomScaleNormal="80" workbookViewId="0"/>
  </sheetViews>
  <sheetFormatPr defaultRowHeight="14.4" x14ac:dyDescent="0.3"/>
  <cols>
    <col min="1" max="1" width="3.88671875" customWidth="1"/>
    <col min="2" max="2" width="12.88671875" customWidth="1"/>
    <col min="5" max="5" width="32.109375" bestFit="1" customWidth="1"/>
  </cols>
  <sheetData>
    <row r="1" spans="2:19" ht="15" thickBot="1" x14ac:dyDescent="0.35"/>
    <row r="2" spans="2:19" s="17" customFormat="1" ht="31.2" customHeight="1" thickBot="1" x14ac:dyDescent="0.35">
      <c r="B2" s="18" t="s">
        <v>198</v>
      </c>
      <c r="C2" s="19"/>
      <c r="D2" s="19"/>
      <c r="E2" s="19"/>
      <c r="F2" s="19"/>
      <c r="G2" s="19"/>
      <c r="H2" s="19"/>
      <c r="I2" s="19"/>
      <c r="J2" s="19"/>
      <c r="K2" s="19"/>
      <c r="L2" s="19"/>
      <c r="M2" s="19"/>
      <c r="N2" s="19"/>
      <c r="O2" s="19"/>
      <c r="P2" s="19"/>
      <c r="Q2" s="19"/>
      <c r="R2" s="19"/>
      <c r="S2" s="20"/>
    </row>
    <row r="3" spans="2:19" ht="15" thickBot="1" x14ac:dyDescent="0.35"/>
    <row r="4" spans="2:19" ht="15" thickBot="1" x14ac:dyDescent="0.35">
      <c r="B4" s="21" t="s">
        <v>210</v>
      </c>
      <c r="C4" s="22"/>
      <c r="D4" s="22"/>
      <c r="E4" s="22"/>
      <c r="F4" s="22"/>
      <c r="G4" s="22"/>
      <c r="H4" s="22"/>
      <c r="I4" s="22"/>
      <c r="J4" s="22"/>
      <c r="K4" s="22"/>
      <c r="L4" s="22"/>
      <c r="M4" s="22"/>
      <c r="N4" s="22"/>
      <c r="O4" s="22"/>
      <c r="P4" s="22"/>
      <c r="Q4" s="23"/>
    </row>
    <row r="5" spans="2:19" ht="15" thickBot="1" x14ac:dyDescent="0.35"/>
    <row r="6" spans="2:19" ht="16.8" customHeight="1" thickBot="1" x14ac:dyDescent="0.35">
      <c r="B6" s="24" t="s">
        <v>1</v>
      </c>
      <c r="E6" t="s">
        <v>199</v>
      </c>
    </row>
    <row r="7" spans="2:19" x14ac:dyDescent="0.3">
      <c r="B7" s="25" t="s">
        <v>48</v>
      </c>
      <c r="D7" t="s">
        <v>48</v>
      </c>
      <c r="E7">
        <f>COUNTIF(B7:B81,D7)</f>
        <v>51</v>
      </c>
    </row>
    <row r="8" spans="2:19" x14ac:dyDescent="0.3">
      <c r="B8" s="26" t="s">
        <v>60</v>
      </c>
    </row>
    <row r="9" spans="2:19" x14ac:dyDescent="0.3">
      <c r="B9" s="26" t="s">
        <v>48</v>
      </c>
    </row>
    <row r="10" spans="2:19" x14ac:dyDescent="0.3">
      <c r="B10" s="26" t="s">
        <v>48</v>
      </c>
      <c r="E10" t="s">
        <v>200</v>
      </c>
      <c r="F10">
        <v>75</v>
      </c>
    </row>
    <row r="11" spans="2:19" x14ac:dyDescent="0.3">
      <c r="B11" s="26" t="s">
        <v>60</v>
      </c>
    </row>
    <row r="12" spans="2:19" x14ac:dyDescent="0.3">
      <c r="B12" s="26" t="s">
        <v>48</v>
      </c>
      <c r="E12" t="s">
        <v>201</v>
      </c>
      <c r="F12">
        <f>E7/F10</f>
        <v>0.68</v>
      </c>
    </row>
    <row r="13" spans="2:19" x14ac:dyDescent="0.3">
      <c r="B13" s="26" t="s">
        <v>48</v>
      </c>
      <c r="E13" t="s">
        <v>202</v>
      </c>
      <c r="F13">
        <f>1-F12</f>
        <v>0.31999999999999995</v>
      </c>
    </row>
    <row r="14" spans="2:19" x14ac:dyDescent="0.3">
      <c r="B14" s="26" t="s">
        <v>48</v>
      </c>
    </row>
    <row r="15" spans="2:19" x14ac:dyDescent="0.3">
      <c r="B15" s="26" t="s">
        <v>48</v>
      </c>
    </row>
    <row r="16" spans="2:19" x14ac:dyDescent="0.3">
      <c r="B16" s="26" t="s">
        <v>48</v>
      </c>
      <c r="E16" t="s">
        <v>203</v>
      </c>
      <c r="F16">
        <v>0.5</v>
      </c>
    </row>
    <row r="17" spans="2:10" x14ac:dyDescent="0.3">
      <c r="B17" s="26" t="s">
        <v>60</v>
      </c>
      <c r="E17" t="s">
        <v>204</v>
      </c>
      <c r="F17">
        <v>0.5</v>
      </c>
    </row>
    <row r="18" spans="2:10" x14ac:dyDescent="0.3">
      <c r="B18" s="26" t="s">
        <v>48</v>
      </c>
    </row>
    <row r="19" spans="2:10" x14ac:dyDescent="0.3">
      <c r="B19" s="26" t="s">
        <v>48</v>
      </c>
      <c r="E19" t="s">
        <v>205</v>
      </c>
      <c r="F19">
        <f>SQRT((F12*F13)/F10)</f>
        <v>5.3864026337931081E-2</v>
      </c>
    </row>
    <row r="20" spans="2:10" x14ac:dyDescent="0.3">
      <c r="B20" s="26" t="s">
        <v>60</v>
      </c>
    </row>
    <row r="21" spans="2:10" x14ac:dyDescent="0.3">
      <c r="B21" s="26" t="s">
        <v>95</v>
      </c>
      <c r="E21" t="s">
        <v>206</v>
      </c>
      <c r="F21">
        <f>(F12-F16)/F19</f>
        <v>3.3417479575462767</v>
      </c>
    </row>
    <row r="22" spans="2:10" x14ac:dyDescent="0.3">
      <c r="B22" s="26" t="s">
        <v>60</v>
      </c>
    </row>
    <row r="23" spans="2:10" x14ac:dyDescent="0.3">
      <c r="B23" s="26" t="s">
        <v>48</v>
      </c>
      <c r="E23" t="s">
        <v>207</v>
      </c>
      <c r="F23">
        <f>_xlfn.NORM.S.INV(0.95)</f>
        <v>1.6448536269514715</v>
      </c>
    </row>
    <row r="24" spans="2:10" ht="15" thickBot="1" x14ac:dyDescent="0.35">
      <c r="B24" s="26" t="s">
        <v>60</v>
      </c>
    </row>
    <row r="25" spans="2:10" ht="43.2" customHeight="1" thickBot="1" x14ac:dyDescent="0.35">
      <c r="B25" s="26" t="s">
        <v>48</v>
      </c>
      <c r="E25" s="21" t="s">
        <v>208</v>
      </c>
      <c r="F25" s="22"/>
      <c r="G25" s="22"/>
      <c r="H25" s="22"/>
      <c r="I25" s="22"/>
      <c r="J25" s="23"/>
    </row>
    <row r="26" spans="2:10" x14ac:dyDescent="0.3">
      <c r="B26" s="26" t="s">
        <v>48</v>
      </c>
    </row>
    <row r="27" spans="2:10" x14ac:dyDescent="0.3">
      <c r="B27" s="26" t="s">
        <v>48</v>
      </c>
    </row>
    <row r="28" spans="2:10" x14ac:dyDescent="0.3">
      <c r="B28" s="26" t="s">
        <v>48</v>
      </c>
    </row>
    <row r="29" spans="2:10" x14ac:dyDescent="0.3">
      <c r="B29" s="26" t="s">
        <v>48</v>
      </c>
    </row>
    <row r="30" spans="2:10" x14ac:dyDescent="0.3">
      <c r="B30" s="26" t="s">
        <v>60</v>
      </c>
    </row>
    <row r="31" spans="2:10" x14ac:dyDescent="0.3">
      <c r="B31" s="26" t="s">
        <v>48</v>
      </c>
    </row>
    <row r="32" spans="2:10" x14ac:dyDescent="0.3">
      <c r="B32" s="26" t="s">
        <v>48</v>
      </c>
    </row>
    <row r="33" spans="2:2" x14ac:dyDescent="0.3">
      <c r="B33" s="26" t="s">
        <v>48</v>
      </c>
    </row>
    <row r="34" spans="2:2" x14ac:dyDescent="0.3">
      <c r="B34" s="26" t="s">
        <v>48</v>
      </c>
    </row>
    <row r="35" spans="2:2" x14ac:dyDescent="0.3">
      <c r="B35" s="26" t="s">
        <v>60</v>
      </c>
    </row>
    <row r="36" spans="2:2" x14ac:dyDescent="0.3">
      <c r="B36" s="26" t="s">
        <v>60</v>
      </c>
    </row>
    <row r="37" spans="2:2" x14ac:dyDescent="0.3">
      <c r="B37" s="26" t="s">
        <v>60</v>
      </c>
    </row>
    <row r="38" spans="2:2" x14ac:dyDescent="0.3">
      <c r="B38" s="26" t="s">
        <v>48</v>
      </c>
    </row>
    <row r="39" spans="2:2" x14ac:dyDescent="0.3">
      <c r="B39" s="26" t="s">
        <v>60</v>
      </c>
    </row>
    <row r="40" spans="2:2" x14ac:dyDescent="0.3">
      <c r="B40" s="26" t="s">
        <v>60</v>
      </c>
    </row>
    <row r="41" spans="2:2" x14ac:dyDescent="0.3">
      <c r="B41" s="26" t="s">
        <v>60</v>
      </c>
    </row>
    <row r="42" spans="2:2" x14ac:dyDescent="0.3">
      <c r="B42" s="26" t="s">
        <v>48</v>
      </c>
    </row>
    <row r="43" spans="2:2" x14ac:dyDescent="0.3">
      <c r="B43" s="26" t="s">
        <v>48</v>
      </c>
    </row>
    <row r="44" spans="2:2" x14ac:dyDescent="0.3">
      <c r="B44" s="26" t="s">
        <v>48</v>
      </c>
    </row>
    <row r="45" spans="2:2" x14ac:dyDescent="0.3">
      <c r="B45" s="26" t="s">
        <v>48</v>
      </c>
    </row>
    <row r="46" spans="2:2" x14ac:dyDescent="0.3">
      <c r="B46" s="26" t="s">
        <v>48</v>
      </c>
    </row>
    <row r="47" spans="2:2" x14ac:dyDescent="0.3">
      <c r="B47" s="26" t="s">
        <v>48</v>
      </c>
    </row>
    <row r="48" spans="2:2" x14ac:dyDescent="0.3">
      <c r="B48" s="26" t="s">
        <v>48</v>
      </c>
    </row>
    <row r="49" spans="2:2" x14ac:dyDescent="0.3">
      <c r="B49" s="26" t="s">
        <v>48</v>
      </c>
    </row>
    <row r="50" spans="2:2" x14ac:dyDescent="0.3">
      <c r="B50" s="26" t="s">
        <v>48</v>
      </c>
    </row>
    <row r="51" spans="2:2" x14ac:dyDescent="0.3">
      <c r="B51" s="26" t="s">
        <v>60</v>
      </c>
    </row>
    <row r="52" spans="2:2" x14ac:dyDescent="0.3">
      <c r="B52" s="26" t="s">
        <v>48</v>
      </c>
    </row>
    <row r="53" spans="2:2" x14ac:dyDescent="0.3">
      <c r="B53" s="26" t="s">
        <v>133</v>
      </c>
    </row>
    <row r="54" spans="2:2" x14ac:dyDescent="0.3">
      <c r="B54" s="26" t="s">
        <v>133</v>
      </c>
    </row>
    <row r="55" spans="2:2" x14ac:dyDescent="0.3">
      <c r="B55" s="26" t="s">
        <v>48</v>
      </c>
    </row>
    <row r="56" spans="2:2" x14ac:dyDescent="0.3">
      <c r="B56" s="26" t="s">
        <v>48</v>
      </c>
    </row>
    <row r="57" spans="2:2" x14ac:dyDescent="0.3">
      <c r="B57" s="26" t="s">
        <v>60</v>
      </c>
    </row>
    <row r="58" spans="2:2" x14ac:dyDescent="0.3">
      <c r="B58" s="26" t="s">
        <v>48</v>
      </c>
    </row>
    <row r="59" spans="2:2" x14ac:dyDescent="0.3">
      <c r="B59" s="26" t="s">
        <v>48</v>
      </c>
    </row>
    <row r="60" spans="2:2" x14ac:dyDescent="0.3">
      <c r="B60" s="26" t="s">
        <v>48</v>
      </c>
    </row>
    <row r="61" spans="2:2" x14ac:dyDescent="0.3">
      <c r="B61" s="26" t="s">
        <v>48</v>
      </c>
    </row>
    <row r="62" spans="2:2" x14ac:dyDescent="0.3">
      <c r="B62" s="26" t="s">
        <v>48</v>
      </c>
    </row>
    <row r="63" spans="2:2" x14ac:dyDescent="0.3">
      <c r="B63" s="26" t="s">
        <v>48</v>
      </c>
    </row>
    <row r="64" spans="2:2" x14ac:dyDescent="0.3">
      <c r="B64" s="26" t="s">
        <v>48</v>
      </c>
    </row>
    <row r="65" spans="2:2" x14ac:dyDescent="0.3">
      <c r="B65" s="26" t="s">
        <v>48</v>
      </c>
    </row>
    <row r="66" spans="2:2" x14ac:dyDescent="0.3">
      <c r="B66" s="26" t="s">
        <v>48</v>
      </c>
    </row>
    <row r="67" spans="2:2" x14ac:dyDescent="0.3">
      <c r="B67" s="26" t="s">
        <v>60</v>
      </c>
    </row>
    <row r="68" spans="2:2" x14ac:dyDescent="0.3">
      <c r="B68" s="26" t="s">
        <v>48</v>
      </c>
    </row>
    <row r="69" spans="2:2" x14ac:dyDescent="0.3">
      <c r="B69" s="26" t="s">
        <v>60</v>
      </c>
    </row>
    <row r="70" spans="2:2" x14ac:dyDescent="0.3">
      <c r="B70" s="26" t="s">
        <v>48</v>
      </c>
    </row>
    <row r="71" spans="2:2" x14ac:dyDescent="0.3">
      <c r="B71" s="26" t="s">
        <v>48</v>
      </c>
    </row>
    <row r="72" spans="2:2" x14ac:dyDescent="0.3">
      <c r="B72" s="26" t="s">
        <v>48</v>
      </c>
    </row>
    <row r="73" spans="2:2" x14ac:dyDescent="0.3">
      <c r="B73" s="26" t="s">
        <v>60</v>
      </c>
    </row>
    <row r="74" spans="2:2" x14ac:dyDescent="0.3">
      <c r="B74" s="26" t="s">
        <v>48</v>
      </c>
    </row>
    <row r="75" spans="2:2" x14ac:dyDescent="0.3">
      <c r="B75" s="26" t="s">
        <v>48</v>
      </c>
    </row>
    <row r="76" spans="2:2" x14ac:dyDescent="0.3">
      <c r="B76" s="26" t="s">
        <v>48</v>
      </c>
    </row>
    <row r="77" spans="2:2" x14ac:dyDescent="0.3">
      <c r="B77" s="26" t="s">
        <v>48</v>
      </c>
    </row>
    <row r="78" spans="2:2" x14ac:dyDescent="0.3">
      <c r="B78" s="26" t="s">
        <v>151</v>
      </c>
    </row>
    <row r="79" spans="2:2" x14ac:dyDescent="0.3">
      <c r="B79" s="26" t="s">
        <v>151</v>
      </c>
    </row>
    <row r="80" spans="2:2" x14ac:dyDescent="0.3">
      <c r="B80" s="26" t="s">
        <v>60</v>
      </c>
    </row>
    <row r="81" spans="2:2" x14ac:dyDescent="0.3">
      <c r="B81" s="26" t="s">
        <v>48</v>
      </c>
    </row>
  </sheetData>
  <mergeCells count="3">
    <mergeCell ref="B2:S2"/>
    <mergeCell ref="B4:Q4"/>
    <mergeCell ref="E25:J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AB319-B3BE-4517-8518-9C4973A4D606}">
  <dimension ref="B1:S81"/>
  <sheetViews>
    <sheetView showGridLines="0" zoomScale="80" zoomScaleNormal="80" workbookViewId="0"/>
  </sheetViews>
  <sheetFormatPr defaultRowHeight="14.4" x14ac:dyDescent="0.3"/>
  <cols>
    <col min="1" max="1" width="3.88671875" customWidth="1"/>
    <col min="2" max="2" width="19.88671875" bestFit="1" customWidth="1"/>
    <col min="5" max="5" width="32.109375" bestFit="1" customWidth="1"/>
  </cols>
  <sheetData>
    <row r="1" spans="2:19" ht="15" thickBot="1" x14ac:dyDescent="0.35"/>
    <row r="2" spans="2:19" ht="32.4" customHeight="1" thickBot="1" x14ac:dyDescent="0.35">
      <c r="B2" s="18" t="s">
        <v>209</v>
      </c>
      <c r="C2" s="19"/>
      <c r="D2" s="19"/>
      <c r="E2" s="19"/>
      <c r="F2" s="19"/>
      <c r="G2" s="19"/>
      <c r="H2" s="19"/>
      <c r="I2" s="19"/>
      <c r="J2" s="19"/>
      <c r="K2" s="19"/>
      <c r="L2" s="19"/>
      <c r="M2" s="19"/>
      <c r="N2" s="19"/>
      <c r="O2" s="19"/>
      <c r="P2" s="19"/>
      <c r="Q2" s="19"/>
      <c r="R2" s="19"/>
      <c r="S2" s="20"/>
    </row>
    <row r="3" spans="2:19" ht="15" thickBot="1" x14ac:dyDescent="0.35"/>
    <row r="4" spans="2:19" ht="15" thickBot="1" x14ac:dyDescent="0.35">
      <c r="B4" s="21" t="s">
        <v>210</v>
      </c>
      <c r="C4" s="22"/>
      <c r="D4" s="22"/>
      <c r="E4" s="22"/>
      <c r="F4" s="22"/>
      <c r="G4" s="22"/>
      <c r="H4" s="22"/>
      <c r="I4" s="22"/>
      <c r="J4" s="22"/>
      <c r="K4" s="22"/>
      <c r="L4" s="22"/>
      <c r="M4" s="22"/>
      <c r="N4" s="22"/>
      <c r="O4" s="22"/>
      <c r="P4" s="22"/>
      <c r="Q4" s="23"/>
    </row>
    <row r="5" spans="2:19" ht="15" thickBot="1" x14ac:dyDescent="0.35"/>
    <row r="6" spans="2:19" ht="15" thickBot="1" x14ac:dyDescent="0.35">
      <c r="B6" s="24" t="s">
        <v>2</v>
      </c>
      <c r="E6" t="s">
        <v>199</v>
      </c>
    </row>
    <row r="7" spans="2:19" x14ac:dyDescent="0.3">
      <c r="B7" s="29" t="s">
        <v>49</v>
      </c>
      <c r="D7" t="s">
        <v>49</v>
      </c>
      <c r="E7">
        <f>COUNTIF(B7:B81,D7)</f>
        <v>40</v>
      </c>
    </row>
    <row r="8" spans="2:19" x14ac:dyDescent="0.3">
      <c r="B8" s="27" t="s">
        <v>61</v>
      </c>
    </row>
    <row r="9" spans="2:19" x14ac:dyDescent="0.3">
      <c r="B9" s="27" t="s">
        <v>49</v>
      </c>
    </row>
    <row r="10" spans="2:19" x14ac:dyDescent="0.3">
      <c r="B10" s="27" t="s">
        <v>49</v>
      </c>
      <c r="E10" t="s">
        <v>200</v>
      </c>
      <c r="F10">
        <v>75</v>
      </c>
    </row>
    <row r="11" spans="2:19" x14ac:dyDescent="0.3">
      <c r="B11" s="27" t="s">
        <v>61</v>
      </c>
    </row>
    <row r="12" spans="2:19" x14ac:dyDescent="0.3">
      <c r="B12" s="27" t="s">
        <v>49</v>
      </c>
      <c r="E12" t="s">
        <v>201</v>
      </c>
      <c r="F12">
        <f>E7/F10</f>
        <v>0.53333333333333333</v>
      </c>
    </row>
    <row r="13" spans="2:19" x14ac:dyDescent="0.3">
      <c r="B13" s="27" t="s">
        <v>82</v>
      </c>
      <c r="E13" t="s">
        <v>202</v>
      </c>
      <c r="F13">
        <f>1-F12</f>
        <v>0.46666666666666667</v>
      </c>
    </row>
    <row r="14" spans="2:19" x14ac:dyDescent="0.3">
      <c r="B14" s="27" t="s">
        <v>49</v>
      </c>
    </row>
    <row r="15" spans="2:19" x14ac:dyDescent="0.3">
      <c r="B15" s="27" t="s">
        <v>49</v>
      </c>
    </row>
    <row r="16" spans="2:19" x14ac:dyDescent="0.3">
      <c r="B16" s="27" t="s">
        <v>61</v>
      </c>
      <c r="E16" t="s">
        <v>203</v>
      </c>
      <c r="F16">
        <v>0.5</v>
      </c>
    </row>
    <row r="17" spans="2:10" x14ac:dyDescent="0.3">
      <c r="B17" s="27" t="s">
        <v>82</v>
      </c>
      <c r="E17" t="s">
        <v>204</v>
      </c>
      <c r="F17">
        <v>0.5</v>
      </c>
    </row>
    <row r="18" spans="2:10" x14ac:dyDescent="0.3">
      <c r="B18" s="27" t="s">
        <v>49</v>
      </c>
    </row>
    <row r="19" spans="2:10" x14ac:dyDescent="0.3">
      <c r="B19" s="27" t="s">
        <v>49</v>
      </c>
      <c r="E19" t="s">
        <v>205</v>
      </c>
      <c r="F19">
        <f>SQRT((F12*F13)/F10)</f>
        <v>5.7606583985847643E-2</v>
      </c>
    </row>
    <row r="20" spans="2:10" x14ac:dyDescent="0.3">
      <c r="B20" s="27" t="s">
        <v>61</v>
      </c>
    </row>
    <row r="21" spans="2:10" x14ac:dyDescent="0.3">
      <c r="B21" s="27" t="s">
        <v>96</v>
      </c>
      <c r="E21" t="s">
        <v>206</v>
      </c>
      <c r="F21">
        <f>(F12-F16)/F19</f>
        <v>0.57863756235784458</v>
      </c>
    </row>
    <row r="22" spans="2:10" x14ac:dyDescent="0.3">
      <c r="B22" s="27" t="s">
        <v>61</v>
      </c>
    </row>
    <row r="23" spans="2:10" x14ac:dyDescent="0.3">
      <c r="B23" s="27" t="s">
        <v>61</v>
      </c>
      <c r="E23" t="s">
        <v>207</v>
      </c>
      <c r="F23">
        <f>_xlfn.NORM.S.INV(0.95)</f>
        <v>1.6448536269514715</v>
      </c>
    </row>
    <row r="24" spans="2:10" ht="15" thickBot="1" x14ac:dyDescent="0.35">
      <c r="B24" s="27" t="s">
        <v>61</v>
      </c>
    </row>
    <row r="25" spans="2:10" ht="46.8" customHeight="1" thickBot="1" x14ac:dyDescent="0.35">
      <c r="B25" s="32" t="s">
        <v>49</v>
      </c>
      <c r="E25" s="18" t="s">
        <v>212</v>
      </c>
      <c r="F25" s="30"/>
      <c r="G25" s="30"/>
      <c r="H25" s="30"/>
      <c r="I25" s="30"/>
      <c r="J25" s="31"/>
    </row>
    <row r="26" spans="2:10" x14ac:dyDescent="0.3">
      <c r="B26" s="27" t="s">
        <v>96</v>
      </c>
    </row>
    <row r="27" spans="2:10" x14ac:dyDescent="0.3">
      <c r="B27" s="27" t="s">
        <v>49</v>
      </c>
    </row>
    <row r="28" spans="2:10" x14ac:dyDescent="0.3">
      <c r="B28" s="27" t="s">
        <v>49</v>
      </c>
    </row>
    <row r="29" spans="2:10" x14ac:dyDescent="0.3">
      <c r="B29" s="27" t="s">
        <v>49</v>
      </c>
    </row>
    <row r="30" spans="2:10" x14ac:dyDescent="0.3">
      <c r="B30" s="27" t="s">
        <v>61</v>
      </c>
    </row>
    <row r="31" spans="2:10" x14ac:dyDescent="0.3">
      <c r="B31" s="27" t="s">
        <v>49</v>
      </c>
    </row>
    <row r="32" spans="2:10" x14ac:dyDescent="0.3">
      <c r="B32" s="27" t="s">
        <v>61</v>
      </c>
    </row>
    <row r="33" spans="2:2" x14ac:dyDescent="0.3">
      <c r="B33" s="27" t="s">
        <v>49</v>
      </c>
    </row>
    <row r="34" spans="2:2" x14ac:dyDescent="0.3">
      <c r="B34" s="27" t="s">
        <v>61</v>
      </c>
    </row>
    <row r="35" spans="2:2" x14ac:dyDescent="0.3">
      <c r="B35" s="27" t="s">
        <v>49</v>
      </c>
    </row>
    <row r="36" spans="2:2" x14ac:dyDescent="0.3">
      <c r="B36" s="27" t="s">
        <v>61</v>
      </c>
    </row>
    <row r="37" spans="2:2" x14ac:dyDescent="0.3">
      <c r="B37" s="27" t="s">
        <v>61</v>
      </c>
    </row>
    <row r="38" spans="2:2" x14ac:dyDescent="0.3">
      <c r="B38" s="27" t="s">
        <v>49</v>
      </c>
    </row>
    <row r="39" spans="2:2" x14ac:dyDescent="0.3">
      <c r="B39" s="27" t="s">
        <v>49</v>
      </c>
    </row>
    <row r="40" spans="2:2" x14ac:dyDescent="0.3">
      <c r="B40" s="27" t="s">
        <v>61</v>
      </c>
    </row>
    <row r="41" spans="2:2" x14ac:dyDescent="0.3">
      <c r="B41" s="27" t="s">
        <v>61</v>
      </c>
    </row>
    <row r="42" spans="2:2" x14ac:dyDescent="0.3">
      <c r="B42" s="27" t="s">
        <v>49</v>
      </c>
    </row>
    <row r="43" spans="2:2" x14ac:dyDescent="0.3">
      <c r="B43" s="27" t="s">
        <v>82</v>
      </c>
    </row>
    <row r="44" spans="2:2" x14ac:dyDescent="0.3">
      <c r="B44" s="27" t="s">
        <v>61</v>
      </c>
    </row>
    <row r="45" spans="2:2" x14ac:dyDescent="0.3">
      <c r="B45" s="27" t="s">
        <v>49</v>
      </c>
    </row>
    <row r="46" spans="2:2" x14ac:dyDescent="0.3">
      <c r="B46" s="27" t="s">
        <v>49</v>
      </c>
    </row>
    <row r="47" spans="2:2" x14ac:dyDescent="0.3">
      <c r="B47" s="27" t="s">
        <v>49</v>
      </c>
    </row>
    <row r="48" spans="2:2" x14ac:dyDescent="0.3">
      <c r="B48" s="27" t="s">
        <v>61</v>
      </c>
    </row>
    <row r="49" spans="2:2" x14ac:dyDescent="0.3">
      <c r="B49" s="27" t="s">
        <v>61</v>
      </c>
    </row>
    <row r="50" spans="2:2" x14ac:dyDescent="0.3">
      <c r="B50" s="27" t="s">
        <v>49</v>
      </c>
    </row>
    <row r="51" spans="2:2" x14ac:dyDescent="0.3">
      <c r="B51" s="27" t="s">
        <v>61</v>
      </c>
    </row>
    <row r="52" spans="2:2" x14ac:dyDescent="0.3">
      <c r="B52" s="27" t="s">
        <v>61</v>
      </c>
    </row>
    <row r="53" spans="2:2" x14ac:dyDescent="0.3">
      <c r="B53" s="27" t="s">
        <v>134</v>
      </c>
    </row>
    <row r="54" spans="2:2" x14ac:dyDescent="0.3">
      <c r="B54" s="27" t="s">
        <v>134</v>
      </c>
    </row>
    <row r="55" spans="2:2" x14ac:dyDescent="0.3">
      <c r="B55" s="27" t="s">
        <v>49</v>
      </c>
    </row>
    <row r="56" spans="2:2" x14ac:dyDescent="0.3">
      <c r="B56" s="27" t="s">
        <v>49</v>
      </c>
    </row>
    <row r="57" spans="2:2" x14ac:dyDescent="0.3">
      <c r="B57" s="27" t="s">
        <v>61</v>
      </c>
    </row>
    <row r="58" spans="2:2" x14ac:dyDescent="0.3">
      <c r="B58" s="27" t="s">
        <v>82</v>
      </c>
    </row>
    <row r="59" spans="2:2" x14ac:dyDescent="0.3">
      <c r="B59" s="27" t="s">
        <v>49</v>
      </c>
    </row>
    <row r="60" spans="2:2" x14ac:dyDescent="0.3">
      <c r="B60" s="27" t="s">
        <v>49</v>
      </c>
    </row>
    <row r="61" spans="2:2" x14ac:dyDescent="0.3">
      <c r="B61" s="27" t="s">
        <v>49</v>
      </c>
    </row>
    <row r="62" spans="2:2" x14ac:dyDescent="0.3">
      <c r="B62" s="27" t="s">
        <v>49</v>
      </c>
    </row>
    <row r="63" spans="2:2" x14ac:dyDescent="0.3">
      <c r="B63" s="27" t="s">
        <v>49</v>
      </c>
    </row>
    <row r="64" spans="2:2" x14ac:dyDescent="0.3">
      <c r="B64" s="27" t="s">
        <v>61</v>
      </c>
    </row>
    <row r="65" spans="2:2" x14ac:dyDescent="0.3">
      <c r="B65" s="27" t="s">
        <v>49</v>
      </c>
    </row>
    <row r="66" spans="2:2" x14ac:dyDescent="0.3">
      <c r="B66" s="27" t="s">
        <v>49</v>
      </c>
    </row>
    <row r="67" spans="2:2" x14ac:dyDescent="0.3">
      <c r="B67" s="27" t="s">
        <v>61</v>
      </c>
    </row>
    <row r="68" spans="2:2" x14ac:dyDescent="0.3">
      <c r="B68" s="27" t="s">
        <v>49</v>
      </c>
    </row>
    <row r="69" spans="2:2" x14ac:dyDescent="0.3">
      <c r="B69" s="27" t="s">
        <v>82</v>
      </c>
    </row>
    <row r="70" spans="2:2" x14ac:dyDescent="0.3">
      <c r="B70" s="27" t="s">
        <v>61</v>
      </c>
    </row>
    <row r="71" spans="2:2" x14ac:dyDescent="0.3">
      <c r="B71" s="27" t="s">
        <v>49</v>
      </c>
    </row>
    <row r="72" spans="2:2" x14ac:dyDescent="0.3">
      <c r="B72" s="27" t="s">
        <v>49</v>
      </c>
    </row>
    <row r="73" spans="2:2" x14ac:dyDescent="0.3">
      <c r="B73" s="27" t="s">
        <v>49</v>
      </c>
    </row>
    <row r="74" spans="2:2" x14ac:dyDescent="0.3">
      <c r="B74" s="27" t="s">
        <v>49</v>
      </c>
    </row>
    <row r="75" spans="2:2" x14ac:dyDescent="0.3">
      <c r="B75" s="27" t="s">
        <v>49</v>
      </c>
    </row>
    <row r="76" spans="2:2" x14ac:dyDescent="0.3">
      <c r="B76" s="27" t="s">
        <v>49</v>
      </c>
    </row>
    <row r="77" spans="2:2" x14ac:dyDescent="0.3">
      <c r="B77" s="27" t="s">
        <v>49</v>
      </c>
    </row>
    <row r="78" spans="2:2" x14ac:dyDescent="0.3">
      <c r="B78" s="27" t="s">
        <v>82</v>
      </c>
    </row>
    <row r="79" spans="2:2" x14ac:dyDescent="0.3">
      <c r="B79" s="27" t="s">
        <v>82</v>
      </c>
    </row>
    <row r="80" spans="2:2" x14ac:dyDescent="0.3">
      <c r="B80" s="27" t="s">
        <v>61</v>
      </c>
    </row>
    <row r="81" spans="2:2" ht="15" thickBot="1" x14ac:dyDescent="0.35">
      <c r="B81" s="28" t="s">
        <v>49</v>
      </c>
    </row>
  </sheetData>
  <mergeCells count="3">
    <mergeCell ref="B2:S2"/>
    <mergeCell ref="B4:Q4"/>
    <mergeCell ref="E25:J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F5B67-8799-46F8-990F-2444A19B58AD}">
  <dimension ref="B1:S83"/>
  <sheetViews>
    <sheetView showGridLines="0" zoomScale="80" zoomScaleNormal="80" workbookViewId="0"/>
  </sheetViews>
  <sheetFormatPr defaultRowHeight="14.4" x14ac:dyDescent="0.3"/>
  <cols>
    <col min="1" max="1" width="3.88671875" customWidth="1"/>
    <col min="2" max="2" width="31.109375" bestFit="1" customWidth="1"/>
    <col min="4" max="4" width="10.21875" bestFit="1" customWidth="1"/>
    <col min="5" max="5" width="32.109375" bestFit="1" customWidth="1"/>
  </cols>
  <sheetData>
    <row r="1" spans="2:19" ht="15" thickBot="1" x14ac:dyDescent="0.35"/>
    <row r="2" spans="2:19" ht="34.799999999999997" customHeight="1" thickBot="1" x14ac:dyDescent="0.35">
      <c r="B2" s="18" t="s">
        <v>211</v>
      </c>
      <c r="C2" s="19"/>
      <c r="D2" s="19"/>
      <c r="E2" s="19"/>
      <c r="F2" s="19"/>
      <c r="G2" s="19"/>
      <c r="H2" s="19"/>
      <c r="I2" s="19"/>
      <c r="J2" s="19"/>
      <c r="K2" s="19"/>
      <c r="L2" s="19"/>
      <c r="M2" s="19"/>
      <c r="N2" s="19"/>
      <c r="O2" s="19"/>
      <c r="P2" s="19"/>
      <c r="Q2" s="19"/>
      <c r="R2" s="19"/>
      <c r="S2" s="20"/>
    </row>
    <row r="3" spans="2:19" ht="15" thickBot="1" x14ac:dyDescent="0.35"/>
    <row r="4" spans="2:19" ht="21.6" customHeight="1" thickBot="1" x14ac:dyDescent="0.35">
      <c r="B4" s="18" t="s">
        <v>210</v>
      </c>
      <c r="C4" s="19"/>
      <c r="D4" s="19"/>
      <c r="E4" s="19"/>
      <c r="F4" s="19"/>
      <c r="G4" s="19"/>
      <c r="H4" s="19"/>
      <c r="I4" s="19"/>
      <c r="J4" s="19"/>
      <c r="K4" s="19"/>
      <c r="L4" s="19"/>
      <c r="M4" s="19"/>
      <c r="N4" s="19"/>
      <c r="O4" s="19"/>
      <c r="P4" s="19"/>
      <c r="Q4" s="20"/>
    </row>
    <row r="5" spans="2:19" ht="14.4" customHeight="1" x14ac:dyDescent="0.3">
      <c r="B5" s="33"/>
      <c r="C5" s="33"/>
      <c r="D5" s="33"/>
      <c r="E5" s="33"/>
      <c r="F5" s="33"/>
      <c r="G5" s="33"/>
      <c r="H5" s="33"/>
      <c r="I5" s="33"/>
      <c r="J5" s="33"/>
      <c r="K5" s="33"/>
      <c r="L5" s="33"/>
      <c r="M5" s="33"/>
      <c r="N5" s="33"/>
      <c r="O5" s="33"/>
      <c r="P5" s="33"/>
      <c r="Q5" s="33"/>
    </row>
    <row r="6" spans="2:19" ht="14.4" customHeight="1" x14ac:dyDescent="0.3">
      <c r="B6" s="33"/>
      <c r="C6" s="33"/>
      <c r="D6" s="27" t="s">
        <v>63</v>
      </c>
      <c r="E6" s="33">
        <f>COUNTIF($B$9:$B$83,D6)</f>
        <v>34</v>
      </c>
      <c r="F6" s="33"/>
      <c r="G6" s="33"/>
      <c r="H6" s="33"/>
      <c r="I6" s="33"/>
      <c r="J6" s="33"/>
      <c r="K6" s="33"/>
      <c r="L6" s="33"/>
      <c r="M6" s="33"/>
      <c r="N6" s="33"/>
      <c r="O6" s="33"/>
      <c r="P6" s="33"/>
      <c r="Q6" s="33"/>
    </row>
    <row r="7" spans="2:19" ht="14.4" customHeight="1" thickBot="1" x14ac:dyDescent="0.35">
      <c r="D7" s="29" t="s">
        <v>51</v>
      </c>
      <c r="E7" s="33">
        <f>COUNTIF($B$9:$B$83,D7)</f>
        <v>27</v>
      </c>
    </row>
    <row r="8" spans="2:19" ht="45" customHeight="1" thickBot="1" x14ac:dyDescent="0.35">
      <c r="B8" s="24" t="s">
        <v>4</v>
      </c>
      <c r="E8" s="4" t="s">
        <v>199</v>
      </c>
    </row>
    <row r="9" spans="2:19" x14ac:dyDescent="0.3">
      <c r="B9" s="29" t="s">
        <v>51</v>
      </c>
      <c r="E9">
        <f>SUM(E6:E7)</f>
        <v>61</v>
      </c>
    </row>
    <row r="10" spans="2:19" x14ac:dyDescent="0.3">
      <c r="B10" s="27" t="s">
        <v>63</v>
      </c>
    </row>
    <row r="11" spans="2:19" x14ac:dyDescent="0.3">
      <c r="B11" s="27" t="s">
        <v>51</v>
      </c>
    </row>
    <row r="12" spans="2:19" x14ac:dyDescent="0.3">
      <c r="B12" s="27" t="s">
        <v>63</v>
      </c>
      <c r="E12" t="s">
        <v>200</v>
      </c>
      <c r="F12">
        <v>75</v>
      </c>
    </row>
    <row r="13" spans="2:19" x14ac:dyDescent="0.3">
      <c r="B13" s="27" t="s">
        <v>63</v>
      </c>
    </row>
    <row r="14" spans="2:19" x14ac:dyDescent="0.3">
      <c r="B14" s="27" t="s">
        <v>63</v>
      </c>
      <c r="E14" t="s">
        <v>201</v>
      </c>
      <c r="F14">
        <f>E9/F12</f>
        <v>0.81333333333333335</v>
      </c>
    </row>
    <row r="15" spans="2:19" x14ac:dyDescent="0.3">
      <c r="B15" s="27" t="s">
        <v>51</v>
      </c>
      <c r="E15" t="s">
        <v>202</v>
      </c>
      <c r="F15">
        <f>1-F14</f>
        <v>0.18666666666666665</v>
      </c>
    </row>
    <row r="16" spans="2:19" x14ac:dyDescent="0.3">
      <c r="B16" s="27" t="s">
        <v>63</v>
      </c>
    </row>
    <row r="17" spans="2:10" x14ac:dyDescent="0.3">
      <c r="B17" s="27" t="s">
        <v>63</v>
      </c>
    </row>
    <row r="18" spans="2:10" x14ac:dyDescent="0.3">
      <c r="B18" s="27" t="s">
        <v>51</v>
      </c>
      <c r="E18" t="s">
        <v>203</v>
      </c>
      <c r="F18">
        <v>0.5</v>
      </c>
    </row>
    <row r="19" spans="2:10" x14ac:dyDescent="0.3">
      <c r="B19" s="27" t="s">
        <v>51</v>
      </c>
      <c r="E19" t="s">
        <v>204</v>
      </c>
      <c r="F19">
        <v>0.5</v>
      </c>
    </row>
    <row r="20" spans="2:10" x14ac:dyDescent="0.3">
      <c r="B20" s="27" t="s">
        <v>63</v>
      </c>
    </row>
    <row r="21" spans="2:10" x14ac:dyDescent="0.3">
      <c r="B21" s="27" t="s">
        <v>63</v>
      </c>
      <c r="E21" t="s">
        <v>205</v>
      </c>
      <c r="F21">
        <f>SQRT((F14*F15)/F12)</f>
        <v>4.4992180390555601E-2</v>
      </c>
    </row>
    <row r="22" spans="2:10" x14ac:dyDescent="0.3">
      <c r="B22" s="27" t="s">
        <v>63</v>
      </c>
    </row>
    <row r="23" spans="2:10" x14ac:dyDescent="0.3">
      <c r="B23" s="27" t="s">
        <v>51</v>
      </c>
      <c r="E23" t="s">
        <v>206</v>
      </c>
      <c r="F23">
        <f>(F14-F18)/F21</f>
        <v>6.9641731210498472</v>
      </c>
    </row>
    <row r="24" spans="2:10" x14ac:dyDescent="0.3">
      <c r="B24" s="27" t="s">
        <v>51</v>
      </c>
    </row>
    <row r="25" spans="2:10" x14ac:dyDescent="0.3">
      <c r="B25" s="27" t="s">
        <v>51</v>
      </c>
      <c r="E25" t="s">
        <v>207</v>
      </c>
      <c r="F25">
        <f>_xlfn.NORM.S.INV(0.95)</f>
        <v>1.6448536269514715</v>
      </c>
    </row>
    <row r="26" spans="2:10" ht="15" thickBot="1" x14ac:dyDescent="0.35">
      <c r="B26" s="27" t="s">
        <v>63</v>
      </c>
    </row>
    <row r="27" spans="2:10" ht="50.4" customHeight="1" thickBot="1" x14ac:dyDescent="0.35">
      <c r="B27" s="27" t="s">
        <v>51</v>
      </c>
      <c r="E27" s="18" t="s">
        <v>213</v>
      </c>
      <c r="F27" s="19"/>
      <c r="G27" s="19"/>
      <c r="H27" s="19"/>
      <c r="I27" s="19"/>
      <c r="J27" s="20"/>
    </row>
    <row r="28" spans="2:10" x14ac:dyDescent="0.3">
      <c r="B28" s="27" t="s">
        <v>63</v>
      </c>
    </row>
    <row r="29" spans="2:10" x14ac:dyDescent="0.3">
      <c r="B29" s="27" t="s">
        <v>51</v>
      </c>
    </row>
    <row r="30" spans="2:10" x14ac:dyDescent="0.3">
      <c r="B30" s="27" t="s">
        <v>63</v>
      </c>
    </row>
    <row r="31" spans="2:10" x14ac:dyDescent="0.3">
      <c r="B31" s="27" t="s">
        <v>63</v>
      </c>
    </row>
    <row r="32" spans="2:10" x14ac:dyDescent="0.3">
      <c r="B32" s="27" t="s">
        <v>51</v>
      </c>
    </row>
    <row r="33" spans="2:2" x14ac:dyDescent="0.3">
      <c r="B33" s="27" t="s">
        <v>63</v>
      </c>
    </row>
    <row r="34" spans="2:2" x14ac:dyDescent="0.3">
      <c r="B34" s="27" t="s">
        <v>63</v>
      </c>
    </row>
    <row r="35" spans="2:2" x14ac:dyDescent="0.3">
      <c r="B35" s="27" t="s">
        <v>115</v>
      </c>
    </row>
    <row r="36" spans="2:2" x14ac:dyDescent="0.3">
      <c r="B36" s="27" t="s">
        <v>51</v>
      </c>
    </row>
    <row r="37" spans="2:2" x14ac:dyDescent="0.3">
      <c r="B37" s="27" t="s">
        <v>51</v>
      </c>
    </row>
    <row r="38" spans="2:2" x14ac:dyDescent="0.3">
      <c r="B38" s="27" t="s">
        <v>115</v>
      </c>
    </row>
    <row r="39" spans="2:2" x14ac:dyDescent="0.3">
      <c r="B39" s="27" t="s">
        <v>51</v>
      </c>
    </row>
    <row r="40" spans="2:2" x14ac:dyDescent="0.3">
      <c r="B40" s="27" t="s">
        <v>51</v>
      </c>
    </row>
    <row r="41" spans="2:2" x14ac:dyDescent="0.3">
      <c r="B41" s="27" t="s">
        <v>51</v>
      </c>
    </row>
    <row r="42" spans="2:2" x14ac:dyDescent="0.3">
      <c r="B42" s="27" t="s">
        <v>63</v>
      </c>
    </row>
    <row r="43" spans="2:2" x14ac:dyDescent="0.3">
      <c r="B43" s="27" t="s">
        <v>63</v>
      </c>
    </row>
    <row r="44" spans="2:2" x14ac:dyDescent="0.3">
      <c r="B44" s="27" t="s">
        <v>51</v>
      </c>
    </row>
    <row r="45" spans="2:2" x14ac:dyDescent="0.3">
      <c r="B45" s="27" t="s">
        <v>63</v>
      </c>
    </row>
    <row r="46" spans="2:2" x14ac:dyDescent="0.3">
      <c r="B46" s="27" t="s">
        <v>63</v>
      </c>
    </row>
    <row r="47" spans="2:2" x14ac:dyDescent="0.3">
      <c r="B47" s="27" t="s">
        <v>127</v>
      </c>
    </row>
    <row r="48" spans="2:2" x14ac:dyDescent="0.3">
      <c r="B48" s="27" t="s">
        <v>63</v>
      </c>
    </row>
    <row r="49" spans="2:2" x14ac:dyDescent="0.3">
      <c r="B49" s="27" t="s">
        <v>63</v>
      </c>
    </row>
    <row r="50" spans="2:2" x14ac:dyDescent="0.3">
      <c r="B50" s="27" t="s">
        <v>63</v>
      </c>
    </row>
    <row r="51" spans="2:2" x14ac:dyDescent="0.3">
      <c r="B51" s="27" t="s">
        <v>115</v>
      </c>
    </row>
    <row r="52" spans="2:2" x14ac:dyDescent="0.3">
      <c r="B52" s="27" t="s">
        <v>51</v>
      </c>
    </row>
    <row r="53" spans="2:2" x14ac:dyDescent="0.3">
      <c r="B53" s="27" t="s">
        <v>115</v>
      </c>
    </row>
    <row r="54" spans="2:2" x14ac:dyDescent="0.3">
      <c r="B54" s="27" t="s">
        <v>51</v>
      </c>
    </row>
    <row r="55" spans="2:2" x14ac:dyDescent="0.3">
      <c r="B55" s="27" t="s">
        <v>127</v>
      </c>
    </row>
    <row r="56" spans="2:2" x14ac:dyDescent="0.3">
      <c r="B56" s="27" t="s">
        <v>127</v>
      </c>
    </row>
    <row r="57" spans="2:2" x14ac:dyDescent="0.3">
      <c r="B57" s="27" t="s">
        <v>51</v>
      </c>
    </row>
    <row r="58" spans="2:2" x14ac:dyDescent="0.3">
      <c r="B58" s="27" t="s">
        <v>51</v>
      </c>
    </row>
    <row r="59" spans="2:2" x14ac:dyDescent="0.3">
      <c r="B59" s="27" t="s">
        <v>115</v>
      </c>
    </row>
    <row r="60" spans="2:2" x14ac:dyDescent="0.3">
      <c r="B60" s="27" t="s">
        <v>127</v>
      </c>
    </row>
    <row r="61" spans="2:2" x14ac:dyDescent="0.3">
      <c r="B61" s="27" t="s">
        <v>63</v>
      </c>
    </row>
    <row r="62" spans="2:2" x14ac:dyDescent="0.3">
      <c r="B62" s="27" t="s">
        <v>63</v>
      </c>
    </row>
    <row r="63" spans="2:2" x14ac:dyDescent="0.3">
      <c r="B63" s="27" t="s">
        <v>115</v>
      </c>
    </row>
    <row r="64" spans="2:2" x14ac:dyDescent="0.3">
      <c r="B64" s="27" t="s">
        <v>115</v>
      </c>
    </row>
    <row r="65" spans="2:2" x14ac:dyDescent="0.3">
      <c r="B65" s="27" t="s">
        <v>63</v>
      </c>
    </row>
    <row r="66" spans="2:2" x14ac:dyDescent="0.3">
      <c r="B66" s="27" t="s">
        <v>63</v>
      </c>
    </row>
    <row r="67" spans="2:2" x14ac:dyDescent="0.3">
      <c r="B67" s="27" t="s">
        <v>63</v>
      </c>
    </row>
    <row r="68" spans="2:2" x14ac:dyDescent="0.3">
      <c r="B68" s="27" t="s">
        <v>63</v>
      </c>
    </row>
    <row r="69" spans="2:2" x14ac:dyDescent="0.3">
      <c r="B69" s="27" t="s">
        <v>63</v>
      </c>
    </row>
    <row r="70" spans="2:2" x14ac:dyDescent="0.3">
      <c r="B70" s="27" t="s">
        <v>63</v>
      </c>
    </row>
    <row r="71" spans="2:2" x14ac:dyDescent="0.3">
      <c r="B71" s="27" t="s">
        <v>51</v>
      </c>
    </row>
    <row r="72" spans="2:2" x14ac:dyDescent="0.3">
      <c r="B72" s="27" t="s">
        <v>51</v>
      </c>
    </row>
    <row r="73" spans="2:2" x14ac:dyDescent="0.3">
      <c r="B73" s="27" t="s">
        <v>115</v>
      </c>
    </row>
    <row r="74" spans="2:2" x14ac:dyDescent="0.3">
      <c r="B74" s="27" t="s">
        <v>115</v>
      </c>
    </row>
    <row r="75" spans="2:2" x14ac:dyDescent="0.3">
      <c r="B75" s="27" t="s">
        <v>51</v>
      </c>
    </row>
    <row r="76" spans="2:2" x14ac:dyDescent="0.3">
      <c r="B76" s="27" t="s">
        <v>51</v>
      </c>
    </row>
    <row r="77" spans="2:2" x14ac:dyDescent="0.3">
      <c r="B77" s="27" t="s">
        <v>63</v>
      </c>
    </row>
    <row r="78" spans="2:2" x14ac:dyDescent="0.3">
      <c r="B78" s="27" t="s">
        <v>63</v>
      </c>
    </row>
    <row r="79" spans="2:2" x14ac:dyDescent="0.3">
      <c r="B79" s="27" t="s">
        <v>127</v>
      </c>
    </row>
    <row r="80" spans="2:2" x14ac:dyDescent="0.3">
      <c r="B80" s="27" t="s">
        <v>51</v>
      </c>
    </row>
    <row r="81" spans="2:2" x14ac:dyDescent="0.3">
      <c r="B81" s="27" t="s">
        <v>51</v>
      </c>
    </row>
    <row r="82" spans="2:2" x14ac:dyDescent="0.3">
      <c r="B82" s="27" t="s">
        <v>63</v>
      </c>
    </row>
    <row r="83" spans="2:2" ht="15" thickBot="1" x14ac:dyDescent="0.35">
      <c r="B83" s="28" t="s">
        <v>63</v>
      </c>
    </row>
  </sheetData>
  <mergeCells count="3">
    <mergeCell ref="B2:S2"/>
    <mergeCell ref="B4:Q4"/>
    <mergeCell ref="E27:J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B845-2C34-4C19-A031-7CCD0125082A}">
  <dimension ref="B1:S84"/>
  <sheetViews>
    <sheetView showGridLines="0" zoomScale="80" zoomScaleNormal="80" workbookViewId="0"/>
  </sheetViews>
  <sheetFormatPr defaultRowHeight="14.4" x14ac:dyDescent="0.3"/>
  <cols>
    <col min="1" max="1" width="3.88671875" customWidth="1"/>
    <col min="2" max="2" width="31.109375" bestFit="1" customWidth="1"/>
    <col min="4" max="4" width="19.33203125" bestFit="1" customWidth="1"/>
    <col min="5" max="5" width="34.109375" bestFit="1" customWidth="1"/>
  </cols>
  <sheetData>
    <row r="1" spans="2:19" ht="15" thickBot="1" x14ac:dyDescent="0.35"/>
    <row r="2" spans="2:19" ht="34.799999999999997" customHeight="1" thickBot="1" x14ac:dyDescent="0.35">
      <c r="B2" s="18" t="s">
        <v>215</v>
      </c>
      <c r="C2" s="19"/>
      <c r="D2" s="19"/>
      <c r="E2" s="19"/>
      <c r="F2" s="19"/>
      <c r="G2" s="19"/>
      <c r="H2" s="19"/>
      <c r="I2" s="19"/>
      <c r="J2" s="19"/>
      <c r="K2" s="19"/>
      <c r="L2" s="19"/>
      <c r="M2" s="19"/>
      <c r="N2" s="19"/>
      <c r="O2" s="19"/>
      <c r="P2" s="19"/>
      <c r="Q2" s="19"/>
      <c r="R2" s="19"/>
      <c r="S2" s="20"/>
    </row>
    <row r="3" spans="2:19" ht="15" thickBot="1" x14ac:dyDescent="0.35"/>
    <row r="4" spans="2:19" ht="15" thickBot="1" x14ac:dyDescent="0.35">
      <c r="B4" s="18" t="s">
        <v>210</v>
      </c>
      <c r="C4" s="19"/>
      <c r="D4" s="19"/>
      <c r="E4" s="19"/>
      <c r="F4" s="19"/>
      <c r="G4" s="19"/>
      <c r="H4" s="19"/>
      <c r="I4" s="19"/>
      <c r="J4" s="19"/>
      <c r="K4" s="19"/>
      <c r="L4" s="19"/>
      <c r="M4" s="19"/>
      <c r="N4" s="19"/>
      <c r="O4" s="19"/>
      <c r="P4" s="19"/>
      <c r="Q4" s="20"/>
    </row>
    <row r="5" spans="2:19" x14ac:dyDescent="0.3">
      <c r="B5" s="33"/>
      <c r="C5" s="33"/>
      <c r="D5" s="33"/>
      <c r="E5" s="33"/>
      <c r="F5" s="33"/>
      <c r="G5" s="33"/>
      <c r="H5" s="33"/>
      <c r="I5" s="33"/>
      <c r="J5" s="33"/>
      <c r="K5" s="33"/>
      <c r="L5" s="33"/>
      <c r="M5" s="33"/>
      <c r="N5" s="33"/>
      <c r="O5" s="33"/>
      <c r="P5" s="33"/>
      <c r="Q5" s="33"/>
    </row>
    <row r="6" spans="2:19" x14ac:dyDescent="0.3">
      <c r="B6" s="33"/>
      <c r="C6" s="33"/>
      <c r="D6" s="27" t="s">
        <v>64</v>
      </c>
      <c r="E6" s="33">
        <f>COUNTIF($B$10:$B$84,D6)</f>
        <v>9</v>
      </c>
      <c r="F6" s="33"/>
      <c r="G6" s="33"/>
      <c r="H6" s="33"/>
      <c r="I6" s="33"/>
      <c r="J6" s="33"/>
      <c r="K6" s="33"/>
      <c r="L6" s="33"/>
      <c r="M6" s="33"/>
      <c r="N6" s="33"/>
      <c r="O6" s="33"/>
      <c r="P6" s="33"/>
      <c r="Q6" s="33"/>
    </row>
    <row r="7" spans="2:19" x14ac:dyDescent="0.3">
      <c r="B7" s="33"/>
      <c r="C7" s="33"/>
      <c r="D7" s="27" t="s">
        <v>52</v>
      </c>
      <c r="E7" s="33">
        <f>COUNTIF($B$10:$B$84,D7)</f>
        <v>9</v>
      </c>
      <c r="F7" s="33"/>
      <c r="G7" s="33"/>
      <c r="H7" s="33"/>
      <c r="I7" s="33"/>
      <c r="J7" s="33"/>
      <c r="K7" s="33"/>
      <c r="L7" s="33"/>
      <c r="M7" s="33"/>
      <c r="N7" s="33"/>
      <c r="O7" s="33"/>
      <c r="P7" s="33"/>
      <c r="Q7" s="33"/>
    </row>
    <row r="8" spans="2:19" ht="15" thickBot="1" x14ac:dyDescent="0.35">
      <c r="D8" s="27" t="s">
        <v>125</v>
      </c>
      <c r="E8" s="33">
        <f>COUNTIF($B$10:$B$84,D8)</f>
        <v>5</v>
      </c>
    </row>
    <row r="9" spans="2:19" ht="15" thickBot="1" x14ac:dyDescent="0.35">
      <c r="B9" s="24" t="s">
        <v>5</v>
      </c>
      <c r="E9" s="4" t="s">
        <v>199</v>
      </c>
    </row>
    <row r="10" spans="2:19" x14ac:dyDescent="0.3">
      <c r="B10" s="29" t="s">
        <v>52</v>
      </c>
      <c r="E10">
        <f>SUM(E6:E8)</f>
        <v>23</v>
      </c>
    </row>
    <row r="11" spans="2:19" x14ac:dyDescent="0.3">
      <c r="B11" s="27" t="s">
        <v>64</v>
      </c>
    </row>
    <row r="12" spans="2:19" x14ac:dyDescent="0.3">
      <c r="B12" s="27" t="s">
        <v>72</v>
      </c>
    </row>
    <row r="13" spans="2:19" x14ac:dyDescent="0.3">
      <c r="B13" s="27" t="s">
        <v>64</v>
      </c>
      <c r="E13" t="s">
        <v>200</v>
      </c>
      <c r="F13">
        <v>75</v>
      </c>
    </row>
    <row r="14" spans="2:19" x14ac:dyDescent="0.3">
      <c r="B14" s="27" t="s">
        <v>72</v>
      </c>
    </row>
    <row r="15" spans="2:19" x14ac:dyDescent="0.3">
      <c r="B15" s="27" t="s">
        <v>80</v>
      </c>
      <c r="E15" t="s">
        <v>201</v>
      </c>
      <c r="F15">
        <f>E10/F13</f>
        <v>0.30666666666666664</v>
      </c>
    </row>
    <row r="16" spans="2:19" x14ac:dyDescent="0.3">
      <c r="B16" s="27" t="s">
        <v>52</v>
      </c>
      <c r="E16" t="s">
        <v>202</v>
      </c>
      <c r="F16">
        <f>1-F15</f>
        <v>0.69333333333333336</v>
      </c>
    </row>
    <row r="17" spans="2:10" x14ac:dyDescent="0.3">
      <c r="B17" s="27" t="s">
        <v>72</v>
      </c>
    </row>
    <row r="18" spans="2:10" x14ac:dyDescent="0.3">
      <c r="B18" s="27" t="s">
        <v>64</v>
      </c>
    </row>
    <row r="19" spans="2:10" x14ac:dyDescent="0.3">
      <c r="B19" s="27" t="s">
        <v>80</v>
      </c>
      <c r="E19" t="s">
        <v>203</v>
      </c>
      <c r="F19">
        <v>0.5</v>
      </c>
    </row>
    <row r="20" spans="2:10" x14ac:dyDescent="0.3">
      <c r="B20" s="27" t="s">
        <v>72</v>
      </c>
      <c r="E20" t="s">
        <v>204</v>
      </c>
      <c r="F20">
        <v>0.5</v>
      </c>
    </row>
    <row r="21" spans="2:10" x14ac:dyDescent="0.3">
      <c r="B21" s="27" t="s">
        <v>72</v>
      </c>
    </row>
    <row r="22" spans="2:10" x14ac:dyDescent="0.3">
      <c r="B22" s="27" t="s">
        <v>80</v>
      </c>
      <c r="E22" t="s">
        <v>205</v>
      </c>
      <c r="F22">
        <f>SQRT((F15*F16)/F13)</f>
        <v>5.3244370246655778E-2</v>
      </c>
    </row>
    <row r="23" spans="2:10" x14ac:dyDescent="0.3">
      <c r="B23" s="27" t="s">
        <v>80</v>
      </c>
    </row>
    <row r="24" spans="2:10" x14ac:dyDescent="0.3">
      <c r="B24" s="27" t="s">
        <v>72</v>
      </c>
      <c r="E24" t="s">
        <v>206</v>
      </c>
      <c r="F24">
        <f>(F15-F19)/F22</f>
        <v>-3.6310568129120924</v>
      </c>
    </row>
    <row r="25" spans="2:10" x14ac:dyDescent="0.3">
      <c r="B25" s="27" t="s">
        <v>80</v>
      </c>
    </row>
    <row r="26" spans="2:10" x14ac:dyDescent="0.3">
      <c r="B26" s="27" t="s">
        <v>80</v>
      </c>
      <c r="E26" t="s">
        <v>207</v>
      </c>
      <c r="F26">
        <f>_xlfn.NORM.S.INV(0.95)</f>
        <v>1.6448536269514715</v>
      </c>
    </row>
    <row r="27" spans="2:10" ht="15" thickBot="1" x14ac:dyDescent="0.35">
      <c r="B27" s="27" t="s">
        <v>52</v>
      </c>
    </row>
    <row r="28" spans="2:10" ht="47.4" customHeight="1" thickBot="1" x14ac:dyDescent="0.35">
      <c r="B28" s="32" t="s">
        <v>72</v>
      </c>
      <c r="E28" s="18" t="s">
        <v>214</v>
      </c>
      <c r="F28" s="19"/>
      <c r="G28" s="19"/>
      <c r="H28" s="19"/>
      <c r="I28" s="19"/>
      <c r="J28" s="20"/>
    </row>
    <row r="29" spans="2:10" x14ac:dyDescent="0.3">
      <c r="B29" s="27" t="s">
        <v>72</v>
      </c>
    </row>
    <row r="30" spans="2:10" x14ac:dyDescent="0.3">
      <c r="B30" s="27" t="s">
        <v>72</v>
      </c>
    </row>
    <row r="31" spans="2:10" x14ac:dyDescent="0.3">
      <c r="B31" s="27" t="s">
        <v>80</v>
      </c>
    </row>
    <row r="32" spans="2:10" x14ac:dyDescent="0.3">
      <c r="B32" s="27" t="s">
        <v>52</v>
      </c>
    </row>
    <row r="33" spans="2:2" x14ac:dyDescent="0.3">
      <c r="B33" s="27" t="s">
        <v>64</v>
      </c>
    </row>
    <row r="34" spans="2:2" x14ac:dyDescent="0.3">
      <c r="B34" s="27" t="s">
        <v>72</v>
      </c>
    </row>
    <row r="35" spans="2:2" x14ac:dyDescent="0.3">
      <c r="B35" s="27" t="s">
        <v>72</v>
      </c>
    </row>
    <row r="36" spans="2:2" x14ac:dyDescent="0.3">
      <c r="B36" s="27" t="s">
        <v>52</v>
      </c>
    </row>
    <row r="37" spans="2:2" x14ac:dyDescent="0.3">
      <c r="B37" s="27" t="s">
        <v>64</v>
      </c>
    </row>
    <row r="38" spans="2:2" x14ac:dyDescent="0.3">
      <c r="B38" s="27" t="s">
        <v>72</v>
      </c>
    </row>
    <row r="39" spans="2:2" x14ac:dyDescent="0.3">
      <c r="B39" s="27" t="s">
        <v>80</v>
      </c>
    </row>
    <row r="40" spans="2:2" x14ac:dyDescent="0.3">
      <c r="B40" s="27" t="s">
        <v>80</v>
      </c>
    </row>
    <row r="41" spans="2:2" x14ac:dyDescent="0.3">
      <c r="B41" s="27" t="s">
        <v>80</v>
      </c>
    </row>
    <row r="42" spans="2:2" x14ac:dyDescent="0.3">
      <c r="B42" s="27" t="s">
        <v>80</v>
      </c>
    </row>
    <row r="43" spans="2:2" x14ac:dyDescent="0.3">
      <c r="B43" s="27" t="s">
        <v>80</v>
      </c>
    </row>
    <row r="44" spans="2:2" x14ac:dyDescent="0.3">
      <c r="B44" s="27" t="s">
        <v>52</v>
      </c>
    </row>
    <row r="45" spans="2:2" x14ac:dyDescent="0.3">
      <c r="B45" s="27" t="s">
        <v>72</v>
      </c>
    </row>
    <row r="46" spans="2:2" x14ac:dyDescent="0.3">
      <c r="B46" s="27" t="s">
        <v>125</v>
      </c>
    </row>
    <row r="47" spans="2:2" x14ac:dyDescent="0.3">
      <c r="B47" s="27" t="s">
        <v>80</v>
      </c>
    </row>
    <row r="48" spans="2:2" x14ac:dyDescent="0.3">
      <c r="B48" s="27" t="s">
        <v>72</v>
      </c>
    </row>
    <row r="49" spans="2:2" x14ac:dyDescent="0.3">
      <c r="B49" s="27" t="s">
        <v>80</v>
      </c>
    </row>
    <row r="50" spans="2:2" x14ac:dyDescent="0.3">
      <c r="B50" s="27" t="s">
        <v>72</v>
      </c>
    </row>
    <row r="51" spans="2:2" x14ac:dyDescent="0.3">
      <c r="B51" s="27" t="s">
        <v>80</v>
      </c>
    </row>
    <row r="52" spans="2:2" x14ac:dyDescent="0.3">
      <c r="B52" s="27" t="s">
        <v>72</v>
      </c>
    </row>
    <row r="53" spans="2:2" x14ac:dyDescent="0.3">
      <c r="B53" s="27" t="s">
        <v>72</v>
      </c>
    </row>
    <row r="54" spans="2:2" x14ac:dyDescent="0.3">
      <c r="B54" s="27" t="s">
        <v>72</v>
      </c>
    </row>
    <row r="55" spans="2:2" x14ac:dyDescent="0.3">
      <c r="B55" s="27" t="s">
        <v>80</v>
      </c>
    </row>
    <row r="56" spans="2:2" x14ac:dyDescent="0.3">
      <c r="B56" s="27" t="s">
        <v>72</v>
      </c>
    </row>
    <row r="57" spans="2:2" x14ac:dyDescent="0.3">
      <c r="B57" s="27" t="s">
        <v>72</v>
      </c>
    </row>
    <row r="58" spans="2:2" x14ac:dyDescent="0.3">
      <c r="B58" s="27" t="s">
        <v>72</v>
      </c>
    </row>
    <row r="59" spans="2:2" x14ac:dyDescent="0.3">
      <c r="B59" s="27" t="s">
        <v>72</v>
      </c>
    </row>
    <row r="60" spans="2:2" x14ac:dyDescent="0.3">
      <c r="B60" s="27" t="s">
        <v>52</v>
      </c>
    </row>
    <row r="61" spans="2:2" x14ac:dyDescent="0.3">
      <c r="B61" s="27" t="s">
        <v>80</v>
      </c>
    </row>
    <row r="62" spans="2:2" x14ac:dyDescent="0.3">
      <c r="B62" s="27" t="s">
        <v>80</v>
      </c>
    </row>
    <row r="63" spans="2:2" x14ac:dyDescent="0.3">
      <c r="B63" s="27" t="s">
        <v>72</v>
      </c>
    </row>
    <row r="64" spans="2:2" x14ac:dyDescent="0.3">
      <c r="B64" s="27" t="s">
        <v>64</v>
      </c>
    </row>
    <row r="65" spans="2:2" x14ac:dyDescent="0.3">
      <c r="B65" s="27" t="s">
        <v>80</v>
      </c>
    </row>
    <row r="66" spans="2:2" x14ac:dyDescent="0.3">
      <c r="B66" s="27" t="s">
        <v>80</v>
      </c>
    </row>
    <row r="67" spans="2:2" x14ac:dyDescent="0.3">
      <c r="B67" s="27" t="s">
        <v>80</v>
      </c>
    </row>
    <row r="68" spans="2:2" x14ac:dyDescent="0.3">
      <c r="B68" s="27" t="s">
        <v>72</v>
      </c>
    </row>
    <row r="69" spans="2:2" x14ac:dyDescent="0.3">
      <c r="B69" s="27" t="s">
        <v>80</v>
      </c>
    </row>
    <row r="70" spans="2:2" x14ac:dyDescent="0.3">
      <c r="B70" s="27" t="s">
        <v>125</v>
      </c>
    </row>
    <row r="71" spans="2:2" x14ac:dyDescent="0.3">
      <c r="B71" s="27" t="s">
        <v>80</v>
      </c>
    </row>
    <row r="72" spans="2:2" x14ac:dyDescent="0.3">
      <c r="B72" s="27" t="s">
        <v>125</v>
      </c>
    </row>
    <row r="73" spans="2:2" x14ac:dyDescent="0.3">
      <c r="B73" s="27" t="s">
        <v>125</v>
      </c>
    </row>
    <row r="74" spans="2:2" x14ac:dyDescent="0.3">
      <c r="B74" s="27" t="s">
        <v>72</v>
      </c>
    </row>
    <row r="75" spans="2:2" x14ac:dyDescent="0.3">
      <c r="B75" s="27" t="s">
        <v>80</v>
      </c>
    </row>
    <row r="76" spans="2:2" x14ac:dyDescent="0.3">
      <c r="B76" s="27" t="s">
        <v>72</v>
      </c>
    </row>
    <row r="77" spans="2:2" x14ac:dyDescent="0.3">
      <c r="B77" s="27" t="s">
        <v>64</v>
      </c>
    </row>
    <row r="78" spans="2:2" x14ac:dyDescent="0.3">
      <c r="B78" s="27" t="s">
        <v>64</v>
      </c>
    </row>
    <row r="79" spans="2:2" x14ac:dyDescent="0.3">
      <c r="B79" s="27" t="s">
        <v>52</v>
      </c>
    </row>
    <row r="80" spans="2:2" x14ac:dyDescent="0.3">
      <c r="B80" s="27" t="s">
        <v>80</v>
      </c>
    </row>
    <row r="81" spans="2:2" x14ac:dyDescent="0.3">
      <c r="B81" s="27" t="s">
        <v>125</v>
      </c>
    </row>
    <row r="82" spans="2:2" x14ac:dyDescent="0.3">
      <c r="B82" s="27" t="s">
        <v>52</v>
      </c>
    </row>
    <row r="83" spans="2:2" x14ac:dyDescent="0.3">
      <c r="B83" s="27" t="s">
        <v>64</v>
      </c>
    </row>
    <row r="84" spans="2:2" ht="15" thickBot="1" x14ac:dyDescent="0.35">
      <c r="B84" s="28" t="s">
        <v>72</v>
      </c>
    </row>
  </sheetData>
  <mergeCells count="3">
    <mergeCell ref="B2:S2"/>
    <mergeCell ref="B4:Q4"/>
    <mergeCell ref="E28:J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Untitled form</vt:lpstr>
      <vt:lpstr>CSAT Score</vt:lpstr>
      <vt:lpstr>Reason for Low CSAT</vt:lpstr>
      <vt:lpstr>Spending Pattern</vt:lpstr>
      <vt:lpstr>NPS</vt:lpstr>
      <vt:lpstr>Hypothesis Testing 1</vt:lpstr>
      <vt:lpstr>Hypothesis Testing 2</vt:lpstr>
      <vt:lpstr>Hypothesis Testing 3</vt:lpstr>
      <vt:lpstr>Hypothesis Testing 4</vt:lpstr>
      <vt:lpstr>Hypothesis Testing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Clive Ronald</dc:creator>
  <cp:lastModifiedBy>Clive Ronald</cp:lastModifiedBy>
  <dcterms:created xsi:type="dcterms:W3CDTF">2023-01-14T12:11:58Z</dcterms:created>
  <dcterms:modified xsi:type="dcterms:W3CDTF">2023-01-15T08:02:32Z</dcterms:modified>
</cp:coreProperties>
</file>