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保管\烘干费总（按年份）\"/>
    </mc:Choice>
  </mc:AlternateContent>
  <xr:revisionPtr revIDLastSave="0" documentId="13_ncr:1_{8794ADD5-BE82-48D5-9DAB-BCEFB4548C4F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烘干费统计表" sheetId="1" r:id="rId1"/>
  </sheets>
  <definedNames>
    <definedName name="_xlnm._FilterDatabase" localSheetId="0" hidden="1">烘干费统计表!$A$4:$Y$14</definedName>
  </definedNames>
  <calcPr calcId="181029"/>
</workbook>
</file>

<file path=xl/calcChain.xml><?xml version="1.0" encoding="utf-8"?>
<calcChain xmlns="http://schemas.openxmlformats.org/spreadsheetml/2006/main">
  <c r="T11" i="1" l="1"/>
  <c r="U11" i="1"/>
  <c r="V11" i="1" s="1"/>
  <c r="W11" i="1"/>
  <c r="X11" i="1"/>
  <c r="T12" i="1"/>
  <c r="U12" i="1" s="1"/>
  <c r="V12" i="1" s="1"/>
  <c r="W12" i="1"/>
  <c r="X12" i="1"/>
  <c r="W13" i="1"/>
  <c r="X13" i="1"/>
  <c r="T14" i="1"/>
  <c r="U14" i="1" s="1"/>
  <c r="V14" i="1" s="1"/>
  <c r="W14" i="1"/>
  <c r="X14" i="1"/>
  <c r="H13" i="1"/>
  <c r="H14" i="1"/>
  <c r="K13" i="1"/>
  <c r="K14" i="1"/>
  <c r="M13" i="1" l="1"/>
  <c r="M14" i="1"/>
  <c r="O13" i="1"/>
  <c r="O14" i="1"/>
  <c r="E14" i="1"/>
  <c r="E13" i="1"/>
  <c r="T13" i="1" l="1"/>
  <c r="U13" i="1" s="1"/>
  <c r="V13" i="1" s="1"/>
  <c r="K11" i="1"/>
  <c r="K12" i="1"/>
  <c r="H11" i="1"/>
  <c r="H12" i="1"/>
  <c r="E11" i="1"/>
  <c r="E12" i="1"/>
  <c r="O11" i="1"/>
  <c r="O12" i="1"/>
  <c r="M11" i="1"/>
  <c r="M12" i="1"/>
  <c r="O10" i="1"/>
  <c r="O9" i="1"/>
  <c r="O8" i="1"/>
  <c r="T8" i="1" s="1"/>
  <c r="U8" i="1" s="1"/>
  <c r="O7" i="1"/>
  <c r="O6" i="1"/>
  <c r="M10" i="1"/>
  <c r="M9" i="1"/>
  <c r="M8" i="1"/>
  <c r="M7" i="1"/>
  <c r="M6" i="1"/>
  <c r="K9" i="1"/>
  <c r="K10" i="1"/>
  <c r="H9" i="1"/>
  <c r="X9" i="1" s="1"/>
  <c r="H10" i="1"/>
  <c r="W10" i="1" s="1"/>
  <c r="E9" i="1"/>
  <c r="E10" i="1"/>
  <c r="N24" i="1"/>
  <c r="K8" i="1"/>
  <c r="H8" i="1"/>
  <c r="W8" i="1" s="1"/>
  <c r="E8" i="1"/>
  <c r="E7" i="1"/>
  <c r="H7" i="1"/>
  <c r="W7" i="1" s="1"/>
  <c r="K7" i="1"/>
  <c r="S24" i="1"/>
  <c r="R24" i="1"/>
  <c r="Q24" i="1"/>
  <c r="P24" i="1"/>
  <c r="L24" i="1"/>
  <c r="J24" i="1"/>
  <c r="I24" i="1"/>
  <c r="G24" i="1"/>
  <c r="F24" i="1"/>
  <c r="D24" i="1"/>
  <c r="C24" i="1"/>
  <c r="K6" i="1"/>
  <c r="H6" i="1"/>
  <c r="W6" i="1" s="1"/>
  <c r="E6" i="1"/>
  <c r="W24" i="1" l="1"/>
  <c r="T9" i="1"/>
  <c r="U9" i="1" s="1"/>
  <c r="X10" i="1"/>
  <c r="T10" i="1"/>
  <c r="U10" i="1" s="1"/>
  <c r="V10" i="1" s="1"/>
  <c r="W9" i="1"/>
  <c r="V9" i="1"/>
  <c r="K24" i="1"/>
  <c r="V8" i="1"/>
  <c r="X8" i="1"/>
  <c r="X7" i="1"/>
  <c r="T7" i="1"/>
  <c r="U7" i="1" s="1"/>
  <c r="V7" i="1" s="1"/>
  <c r="M24" i="1"/>
  <c r="E24" i="1"/>
  <c r="O24" i="1"/>
  <c r="T6" i="1"/>
  <c r="X6" i="1"/>
  <c r="H24" i="1"/>
  <c r="X24" i="1" l="1"/>
  <c r="U6" i="1"/>
  <c r="T24" i="1"/>
  <c r="U24" i="1" l="1"/>
  <c r="V6" i="1"/>
  <c r="V24" i="1" s="1"/>
</calcChain>
</file>

<file path=xl/sharedStrings.xml><?xml version="1.0" encoding="utf-8"?>
<sst xmlns="http://schemas.openxmlformats.org/spreadsheetml/2006/main" count="57" uniqueCount="47">
  <si>
    <t>烘 干 费 统 计 表</t>
  </si>
  <si>
    <t>石人沟粮库仓储部：</t>
  </si>
  <si>
    <t>日  期</t>
  </si>
  <si>
    <t>品种</t>
  </si>
  <si>
    <t>潮粮数量（吨）</t>
  </si>
  <si>
    <t>干粮数量（吨）</t>
  </si>
  <si>
    <t>粮率%</t>
  </si>
  <si>
    <t>潮粮水份%</t>
  </si>
  <si>
    <t>干粮水份%</t>
  </si>
  <si>
    <t>降水率%</t>
  </si>
  <si>
    <t>潮粮杂质%</t>
  </si>
  <si>
    <t>干粮杂质%</t>
  </si>
  <si>
    <t>降杂率%</t>
  </si>
  <si>
    <t>耗煤</t>
  </si>
  <si>
    <t>耗电</t>
  </si>
  <si>
    <t>烘干塔工人费（元）</t>
  </si>
  <si>
    <t>工人作业费（元）</t>
  </si>
  <si>
    <t>铲车翻斗车费用（元）</t>
  </si>
  <si>
    <t>维修及其他费用（元）</t>
  </si>
  <si>
    <t>总费用小计（元)</t>
  </si>
  <si>
    <t>吨费用(元）</t>
  </si>
  <si>
    <t>吨水费用（元）</t>
  </si>
  <si>
    <t>吨水耗煤（公斤）</t>
  </si>
  <si>
    <t>吨水耗电（度）</t>
  </si>
  <si>
    <t>备注</t>
  </si>
  <si>
    <t>（吨）</t>
  </si>
  <si>
    <t>（元）</t>
  </si>
  <si>
    <t>（度)</t>
  </si>
  <si>
    <t>(元）</t>
  </si>
  <si>
    <t>合   计</t>
  </si>
  <si>
    <t>制表：王雨</t>
  </si>
  <si>
    <t>高粱</t>
    <phoneticPr fontId="2" type="noConversion"/>
  </si>
  <si>
    <t>水稻</t>
    <phoneticPr fontId="2" type="noConversion"/>
  </si>
  <si>
    <t>2018年10月30日-11月9日</t>
    <phoneticPr fontId="2" type="noConversion"/>
  </si>
  <si>
    <t>2018年11月10日-11月18日</t>
    <phoneticPr fontId="2" type="noConversion"/>
  </si>
  <si>
    <t>小塔 米业</t>
    <phoneticPr fontId="2" type="noConversion"/>
  </si>
  <si>
    <t>小塔 粮库</t>
    <phoneticPr fontId="2" type="noConversion"/>
  </si>
  <si>
    <t>2018年11月27日-12月8日</t>
    <phoneticPr fontId="2" type="noConversion"/>
  </si>
  <si>
    <t>玉米</t>
    <phoneticPr fontId="2" type="noConversion"/>
  </si>
  <si>
    <t>2018年12月9日-12月11日</t>
    <phoneticPr fontId="2" type="noConversion"/>
  </si>
  <si>
    <t>大塔 粮库</t>
    <phoneticPr fontId="2" type="noConversion"/>
  </si>
  <si>
    <t>2019年1月17日-1月18日</t>
    <phoneticPr fontId="2" type="noConversion"/>
  </si>
  <si>
    <t>水稻</t>
  </si>
  <si>
    <t>2019年1月13日-1月16日</t>
    <phoneticPr fontId="2" type="noConversion"/>
  </si>
  <si>
    <t>玉米</t>
  </si>
  <si>
    <t>2019年1月26日-4月18日</t>
    <phoneticPr fontId="2" type="noConversion"/>
  </si>
  <si>
    <t>2019年2月21日-3月29日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</si>
</sst>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.0_ "/>
    <numFmt numFmtId="178" formatCode="#,##0.00_);[Red]\(#,##0.00\)"/>
    <numFmt numFmtId="179" formatCode="#,##0.00_ "/>
    <numFmt numFmtId="180" formatCode="0.00_ "/>
  </numFmts>
  <fonts count="3" x14ac:knownFonts="1">
    <font>
      <sz val="12"/>
      <name val="宋体"/>
      <charset val="134"/>
    </font>
    <font>
      <sz val="24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B1" workbookViewId="0">
      <selection activeCell="T21" sqref="T21"/>
    </sheetView>
  </sheetViews>
  <sheetFormatPr defaultColWidth="9" defaultRowHeight="14.25" x14ac:dyDescent="0.15"/>
  <cols>
    <col min="1" max="1" width="12.875" customWidth="1"/>
    <col min="2" max="2" width="3.375" customWidth="1"/>
    <col min="3" max="4" width="6.75" bestFit="1" customWidth="1"/>
    <col min="5" max="5" width="6" bestFit="1" customWidth="1"/>
    <col min="6" max="6" width="4.625" customWidth="1"/>
    <col min="7" max="7" width="4.75" customWidth="1"/>
    <col min="8" max="8" width="5.25" customWidth="1"/>
    <col min="9" max="11" width="4" customWidth="1"/>
    <col min="12" max="12" width="5.125" customWidth="1"/>
    <col min="13" max="13" width="11.375" bestFit="1" customWidth="1"/>
    <col min="14" max="14" width="7.5" bestFit="1" customWidth="1"/>
    <col min="15" max="15" width="8.25" customWidth="1"/>
    <col min="16" max="16" width="8.375" customWidth="1"/>
    <col min="17" max="17" width="10" bestFit="1" customWidth="1"/>
    <col min="18" max="18" width="7.75" customWidth="1"/>
    <col min="19" max="19" width="7.5" customWidth="1"/>
    <col min="20" max="20" width="13" bestFit="1" customWidth="1"/>
    <col min="21" max="22" width="7.125" customWidth="1"/>
    <col min="23" max="23" width="6.875" customWidth="1"/>
    <col min="24" max="24" width="6.25" customWidth="1"/>
    <col min="25" max="25" width="7.625" customWidth="1"/>
  </cols>
  <sheetData>
    <row r="1" spans="1:25" ht="31.5" x14ac:dyDescent="0.4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25" x14ac:dyDescent="0.15">
      <c r="A3" t="s">
        <v>1</v>
      </c>
    </row>
    <row r="4" spans="1:25" ht="39" customHeight="1" x14ac:dyDescent="0.15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/>
      <c r="N4" s="9" t="s">
        <v>14</v>
      </c>
      <c r="O4" s="9"/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9" t="s">
        <v>21</v>
      </c>
      <c r="W4" s="9" t="s">
        <v>22</v>
      </c>
      <c r="X4" s="9" t="s">
        <v>23</v>
      </c>
      <c r="Y4" s="11" t="s">
        <v>24</v>
      </c>
    </row>
    <row r="5" spans="1:25" ht="39" customHeight="1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1" t="s">
        <v>25</v>
      </c>
      <c r="M5" s="1" t="s">
        <v>26</v>
      </c>
      <c r="N5" s="1" t="s">
        <v>27</v>
      </c>
      <c r="O5" s="1" t="s">
        <v>28</v>
      </c>
      <c r="P5" s="9"/>
      <c r="Q5" s="9"/>
      <c r="R5" s="9"/>
      <c r="S5" s="9"/>
      <c r="T5" s="9"/>
      <c r="U5" s="9"/>
      <c r="V5" s="9"/>
      <c r="W5" s="9"/>
      <c r="X5" s="9"/>
      <c r="Y5" s="11"/>
    </row>
    <row r="6" spans="1:25" ht="24" customHeight="1" x14ac:dyDescent="0.15">
      <c r="A6" s="2" t="s">
        <v>33</v>
      </c>
      <c r="B6" s="3" t="s">
        <v>31</v>
      </c>
      <c r="C6" s="4">
        <v>1309</v>
      </c>
      <c r="D6" s="4">
        <v>1255</v>
      </c>
      <c r="E6" s="5">
        <f>D6/C6*100</f>
        <v>95.87471352177235</v>
      </c>
      <c r="F6" s="5">
        <v>17.5</v>
      </c>
      <c r="G6" s="5">
        <v>13.8</v>
      </c>
      <c r="H6" s="5">
        <f>F6-G6</f>
        <v>3.6999999999999993</v>
      </c>
      <c r="I6" s="5">
        <v>1</v>
      </c>
      <c r="J6" s="5">
        <v>1</v>
      </c>
      <c r="K6" s="5">
        <f>I6-J6</f>
        <v>0</v>
      </c>
      <c r="L6" s="4">
        <v>23</v>
      </c>
      <c r="M6" s="6">
        <f>L6*850</f>
        <v>19550</v>
      </c>
      <c r="N6" s="4">
        <v>2560</v>
      </c>
      <c r="O6" s="7">
        <f>N6*0.47</f>
        <v>1203.1999999999998</v>
      </c>
      <c r="P6" s="7">
        <v>2620</v>
      </c>
      <c r="Q6" s="7">
        <v>1500</v>
      </c>
      <c r="R6" s="7">
        <v>0</v>
      </c>
      <c r="S6" s="7">
        <v>0</v>
      </c>
      <c r="T6" s="7">
        <f t="shared" ref="T6:T12" si="0">M6+O6+P6+Q6+R6+S6</f>
        <v>24873.200000000001</v>
      </c>
      <c r="U6" s="8">
        <f t="shared" ref="U6:U12" si="1">T6/D6</f>
        <v>19.819282868525896</v>
      </c>
      <c r="V6" s="7">
        <f t="shared" ref="V6:V12" si="2">U6/H6</f>
        <v>5.3565629374394321</v>
      </c>
      <c r="W6" s="7">
        <f t="shared" ref="W6:W12" si="3">L6/D6/H6*1000</f>
        <v>4.9531603316463881</v>
      </c>
      <c r="X6" s="7">
        <f t="shared" ref="X6:X12" si="4">N6/D6/H6</f>
        <v>0.55130828039194579</v>
      </c>
      <c r="Y6" s="3" t="s">
        <v>35</v>
      </c>
    </row>
    <row r="7" spans="1:25" x14ac:dyDescent="0.15">
      <c r="A7" s="2">
        <v>43417</v>
      </c>
      <c r="B7" s="3" t="s">
        <v>32</v>
      </c>
      <c r="C7" s="4">
        <v>133</v>
      </c>
      <c r="D7" s="4">
        <v>133</v>
      </c>
      <c r="E7" s="5">
        <f>D7/C7*100</f>
        <v>100</v>
      </c>
      <c r="F7" s="5">
        <v>18</v>
      </c>
      <c r="G7" s="5">
        <v>16.3</v>
      </c>
      <c r="H7" s="5">
        <f>F7-G7</f>
        <v>1.6999999999999993</v>
      </c>
      <c r="I7" s="5">
        <v>1</v>
      </c>
      <c r="J7" s="5">
        <v>1</v>
      </c>
      <c r="K7" s="5">
        <f>I7-J7</f>
        <v>0</v>
      </c>
      <c r="L7" s="4">
        <v>3</v>
      </c>
      <c r="M7" s="6">
        <f>L7*850</f>
        <v>2550</v>
      </c>
      <c r="N7" s="4">
        <v>320</v>
      </c>
      <c r="O7" s="7">
        <f>N7*0.47</f>
        <v>150.39999999999998</v>
      </c>
      <c r="P7" s="7">
        <v>240</v>
      </c>
      <c r="Q7" s="7">
        <v>200</v>
      </c>
      <c r="R7" s="7">
        <v>0</v>
      </c>
      <c r="S7" s="7">
        <v>0</v>
      </c>
      <c r="T7" s="7">
        <f t="shared" si="0"/>
        <v>3140.4</v>
      </c>
      <c r="U7" s="8">
        <f t="shared" si="1"/>
        <v>23.61203007518797</v>
      </c>
      <c r="V7" s="7">
        <f t="shared" si="2"/>
        <v>13.88942945599293</v>
      </c>
      <c r="W7" s="7">
        <f t="shared" si="3"/>
        <v>13.268465280849187</v>
      </c>
      <c r="X7" s="7">
        <f t="shared" si="4"/>
        <v>1.4153029632905798</v>
      </c>
      <c r="Y7" s="3" t="s">
        <v>35</v>
      </c>
    </row>
    <row r="8" spans="1:25" ht="22.5" x14ac:dyDescent="0.15">
      <c r="A8" s="1" t="s">
        <v>34</v>
      </c>
      <c r="B8" s="3" t="s">
        <v>32</v>
      </c>
      <c r="C8" s="4">
        <v>615</v>
      </c>
      <c r="D8" s="4">
        <v>602</v>
      </c>
      <c r="E8" s="5">
        <f>D8/C8*100</f>
        <v>97.886178861788622</v>
      </c>
      <c r="F8" s="5">
        <v>15.8</v>
      </c>
      <c r="G8" s="5">
        <v>14.5</v>
      </c>
      <c r="H8" s="5">
        <f>F8-G8</f>
        <v>1.3000000000000007</v>
      </c>
      <c r="I8" s="5">
        <v>1</v>
      </c>
      <c r="J8" s="5">
        <v>1</v>
      </c>
      <c r="K8" s="5">
        <f>I8-J8</f>
        <v>0</v>
      </c>
      <c r="L8" s="4">
        <v>12</v>
      </c>
      <c r="M8" s="6">
        <f>L8*850</f>
        <v>10200</v>
      </c>
      <c r="N8" s="4">
        <v>1200</v>
      </c>
      <c r="O8" s="7">
        <f>N8*0.47</f>
        <v>564</v>
      </c>
      <c r="P8" s="7">
        <v>920</v>
      </c>
      <c r="Q8" s="7">
        <v>550</v>
      </c>
      <c r="R8" s="7">
        <v>0</v>
      </c>
      <c r="S8" s="7">
        <v>0</v>
      </c>
      <c r="T8" s="7">
        <f t="shared" si="0"/>
        <v>12234</v>
      </c>
      <c r="U8" s="8">
        <f t="shared" si="1"/>
        <v>20.322259136212626</v>
      </c>
      <c r="V8" s="7">
        <f t="shared" si="2"/>
        <v>15.632507027855857</v>
      </c>
      <c r="W8" s="7">
        <f t="shared" si="3"/>
        <v>15.333503705596719</v>
      </c>
      <c r="X8" s="7">
        <f t="shared" si="4"/>
        <v>1.533350370559672</v>
      </c>
      <c r="Y8" s="3" t="s">
        <v>36</v>
      </c>
    </row>
    <row r="9" spans="1:25" ht="22.5" x14ac:dyDescent="0.15">
      <c r="A9" s="1" t="s">
        <v>37</v>
      </c>
      <c r="B9" s="3" t="s">
        <v>38</v>
      </c>
      <c r="C9" s="4">
        <v>6199</v>
      </c>
      <c r="D9" s="4">
        <v>5649</v>
      </c>
      <c r="E9" s="5">
        <f t="shared" ref="E9:E14" si="5">D9/C9*100</f>
        <v>91.127601226004202</v>
      </c>
      <c r="F9" s="5">
        <v>21.2</v>
      </c>
      <c r="G9" s="5">
        <v>14.2</v>
      </c>
      <c r="H9" s="5">
        <f t="shared" ref="H9:H14" si="6">F9-G9</f>
        <v>7</v>
      </c>
      <c r="I9" s="5">
        <v>1</v>
      </c>
      <c r="J9" s="5">
        <v>1</v>
      </c>
      <c r="K9" s="5">
        <f t="shared" ref="K9:K14" si="7">I9-J9</f>
        <v>0</v>
      </c>
      <c r="L9" s="4">
        <v>204</v>
      </c>
      <c r="M9" s="6">
        <f>L9*850</f>
        <v>173400</v>
      </c>
      <c r="N9" s="4">
        <v>14760</v>
      </c>
      <c r="O9" s="7">
        <f>N9*0.47</f>
        <v>6937.2</v>
      </c>
      <c r="P9" s="7">
        <v>7920</v>
      </c>
      <c r="Q9" s="7">
        <v>3075</v>
      </c>
      <c r="R9" s="7">
        <v>0</v>
      </c>
      <c r="S9" s="7">
        <v>1500</v>
      </c>
      <c r="T9" s="7">
        <f t="shared" si="0"/>
        <v>192832.2</v>
      </c>
      <c r="U9" s="8">
        <f t="shared" si="1"/>
        <v>34.135634625597454</v>
      </c>
      <c r="V9" s="7">
        <f t="shared" si="2"/>
        <v>4.8765192322282074</v>
      </c>
      <c r="W9" s="7">
        <f t="shared" si="3"/>
        <v>5.1589408997799868</v>
      </c>
      <c r="X9" s="7">
        <f t="shared" si="4"/>
        <v>0.37326454745466958</v>
      </c>
      <c r="Y9" s="3" t="s">
        <v>40</v>
      </c>
    </row>
    <row r="10" spans="1:25" ht="22.5" x14ac:dyDescent="0.15">
      <c r="A10" s="1" t="s">
        <v>39</v>
      </c>
      <c r="B10" s="3" t="s">
        <v>38</v>
      </c>
      <c r="C10" s="4">
        <v>689</v>
      </c>
      <c r="D10" s="4">
        <v>640</v>
      </c>
      <c r="E10" s="5">
        <f t="shared" si="5"/>
        <v>92.888243831640054</v>
      </c>
      <c r="F10" s="5">
        <v>20.5</v>
      </c>
      <c r="G10" s="5">
        <v>14.1</v>
      </c>
      <c r="H10" s="5">
        <f t="shared" si="6"/>
        <v>6.4</v>
      </c>
      <c r="I10" s="5">
        <v>1</v>
      </c>
      <c r="J10" s="5">
        <v>1</v>
      </c>
      <c r="K10" s="5">
        <f t="shared" si="7"/>
        <v>0</v>
      </c>
      <c r="L10" s="4">
        <v>21</v>
      </c>
      <c r="M10" s="6">
        <f>L10*850</f>
        <v>17850</v>
      </c>
      <c r="N10" s="4">
        <v>1520</v>
      </c>
      <c r="O10" s="7">
        <f>N10*0.47</f>
        <v>714.4</v>
      </c>
      <c r="P10" s="7">
        <v>1620</v>
      </c>
      <c r="Q10" s="7">
        <v>656.25</v>
      </c>
      <c r="R10" s="7">
        <v>0</v>
      </c>
      <c r="S10" s="7">
        <v>0</v>
      </c>
      <c r="T10" s="7">
        <f t="shared" si="0"/>
        <v>20840.650000000001</v>
      </c>
      <c r="U10" s="8">
        <f t="shared" si="1"/>
        <v>32.563515625000001</v>
      </c>
      <c r="V10" s="7">
        <f t="shared" si="2"/>
        <v>5.0880493164062495</v>
      </c>
      <c r="W10" s="7">
        <f t="shared" si="3"/>
        <v>5.126953125</v>
      </c>
      <c r="X10" s="7">
        <f t="shared" si="4"/>
        <v>0.37109375</v>
      </c>
      <c r="Y10" s="3" t="s">
        <v>36</v>
      </c>
    </row>
    <row r="11" spans="1:25" ht="22.5" x14ac:dyDescent="0.15">
      <c r="A11" s="1" t="s">
        <v>41</v>
      </c>
      <c r="B11" s="3" t="s">
        <v>42</v>
      </c>
      <c r="C11" s="4">
        <v>227</v>
      </c>
      <c r="D11" s="4">
        <v>0</v>
      </c>
      <c r="E11" s="5">
        <f t="shared" si="5"/>
        <v>0</v>
      </c>
      <c r="F11" s="5">
        <v>0</v>
      </c>
      <c r="G11" s="5">
        <v>0</v>
      </c>
      <c r="H11" s="5">
        <f t="shared" si="6"/>
        <v>0</v>
      </c>
      <c r="I11" s="5">
        <v>1</v>
      </c>
      <c r="J11" s="5">
        <v>1</v>
      </c>
      <c r="K11" s="5">
        <f t="shared" si="7"/>
        <v>0</v>
      </c>
      <c r="L11" s="4">
        <v>2</v>
      </c>
      <c r="M11" s="6">
        <f t="shared" ref="M11:M14" si="8">L11*850</f>
        <v>1700</v>
      </c>
      <c r="N11" s="4">
        <v>400</v>
      </c>
      <c r="O11" s="7">
        <f t="shared" ref="O11:O14" si="9">N11*0.47</f>
        <v>188</v>
      </c>
      <c r="P11" s="7">
        <v>480</v>
      </c>
      <c r="Q11" s="7">
        <v>200</v>
      </c>
      <c r="R11" s="7">
        <v>0</v>
      </c>
      <c r="S11" s="7">
        <v>0</v>
      </c>
      <c r="T11" s="7">
        <f t="shared" ref="T11:T14" si="10">M11+O11+P11+Q11+R11+S11</f>
        <v>2568</v>
      </c>
      <c r="U11" s="8" t="e">
        <f t="shared" ref="U11:U14" si="11">T11/D11</f>
        <v>#DIV/0!</v>
      </c>
      <c r="V11" s="7" t="e">
        <f t="shared" ref="V11:V14" si="12">U11/H11</f>
        <v>#DIV/0!</v>
      </c>
      <c r="W11" s="7" t="e">
        <f t="shared" ref="W11:W14" si="13">L11/D11/H11*1000</f>
        <v>#DIV/0!</v>
      </c>
      <c r="X11" s="7" t="e">
        <f t="shared" ref="X11:X14" si="14">N11/D11/H11</f>
        <v>#DIV/0!</v>
      </c>
      <c r="Y11" s="3" t="s">
        <v>36</v>
      </c>
    </row>
    <row r="12" spans="1:25" ht="22.5" x14ac:dyDescent="0.15">
      <c r="A12" s="1" t="s">
        <v>43</v>
      </c>
      <c r="B12" s="3" t="s">
        <v>44</v>
      </c>
      <c r="C12" s="4">
        <v>1005</v>
      </c>
      <c r="D12" s="4">
        <v>994</v>
      </c>
      <c r="E12" s="5">
        <f t="shared" si="5"/>
        <v>98.905472636815915</v>
      </c>
      <c r="F12" s="5">
        <v>0</v>
      </c>
      <c r="G12" s="5">
        <v>0</v>
      </c>
      <c r="H12" s="5">
        <f t="shared" si="6"/>
        <v>0</v>
      </c>
      <c r="I12" s="5">
        <v>1</v>
      </c>
      <c r="J12" s="5">
        <v>1</v>
      </c>
      <c r="K12" s="5">
        <f t="shared" si="7"/>
        <v>0</v>
      </c>
      <c r="L12" s="4">
        <v>25</v>
      </c>
      <c r="M12" s="6">
        <f t="shared" si="8"/>
        <v>21250</v>
      </c>
      <c r="N12" s="4">
        <v>2000</v>
      </c>
      <c r="O12" s="7">
        <f t="shared" si="9"/>
        <v>940</v>
      </c>
      <c r="P12" s="7">
        <v>2400</v>
      </c>
      <c r="Q12" s="7">
        <v>887.5</v>
      </c>
      <c r="R12" s="7">
        <v>0</v>
      </c>
      <c r="S12" s="7">
        <v>0</v>
      </c>
      <c r="T12" s="7">
        <f t="shared" si="10"/>
        <v>25477.5</v>
      </c>
      <c r="U12" s="8">
        <f t="shared" si="11"/>
        <v>25.631287726358149</v>
      </c>
      <c r="V12" s="7" t="e">
        <f t="shared" si="12"/>
        <v>#DIV/0!</v>
      </c>
      <c r="W12" s="7" t="e">
        <f t="shared" si="13"/>
        <v>#DIV/0!</v>
      </c>
      <c r="X12" s="7" t="e">
        <f t="shared" si="14"/>
        <v>#DIV/0!</v>
      </c>
      <c r="Y12" s="3" t="s">
        <v>36</v>
      </c>
    </row>
    <row r="13" spans="1:25" ht="22.5" x14ac:dyDescent="0.15">
      <c r="A13" s="1" t="s">
        <v>45</v>
      </c>
      <c r="B13" s="3" t="s">
        <v>44</v>
      </c>
      <c r="C13" s="4">
        <v>31625</v>
      </c>
      <c r="D13" s="4">
        <v>29389</v>
      </c>
      <c r="E13" s="5">
        <f t="shared" si="5"/>
        <v>92.929644268774709</v>
      </c>
      <c r="F13" s="5">
        <v>0</v>
      </c>
      <c r="G13" s="5">
        <v>0</v>
      </c>
      <c r="H13" s="5">
        <f t="shared" si="6"/>
        <v>0</v>
      </c>
      <c r="I13" s="5">
        <v>1</v>
      </c>
      <c r="J13" s="5">
        <v>1</v>
      </c>
      <c r="K13" s="5">
        <f t="shared" si="7"/>
        <v>0</v>
      </c>
      <c r="L13" s="4">
        <v>980</v>
      </c>
      <c r="M13" s="6">
        <f t="shared" si="8"/>
        <v>833000</v>
      </c>
      <c r="N13" s="4">
        <v>74160</v>
      </c>
      <c r="O13" s="7">
        <f t="shared" si="9"/>
        <v>34855.199999999997</v>
      </c>
      <c r="P13" s="7">
        <v>47010</v>
      </c>
      <c r="Q13" s="7">
        <v>13625</v>
      </c>
      <c r="R13" s="7">
        <v>0</v>
      </c>
      <c r="S13" s="7">
        <v>0</v>
      </c>
      <c r="T13" s="7">
        <f t="shared" si="10"/>
        <v>928490.2</v>
      </c>
      <c r="U13" s="8">
        <f t="shared" si="11"/>
        <v>31.593119874783081</v>
      </c>
      <c r="V13" s="7" t="e">
        <f t="shared" si="12"/>
        <v>#DIV/0!</v>
      </c>
      <c r="W13" s="7" t="e">
        <f t="shared" si="13"/>
        <v>#DIV/0!</v>
      </c>
      <c r="X13" s="7" t="e">
        <f t="shared" si="14"/>
        <v>#DIV/0!</v>
      </c>
      <c r="Y13" s="3" t="s">
        <v>40</v>
      </c>
    </row>
    <row r="14" spans="1:25" ht="22.5" x14ac:dyDescent="0.15">
      <c r="A14" s="1" t="s">
        <v>46</v>
      </c>
      <c r="B14" s="3" t="s">
        <v>44</v>
      </c>
      <c r="C14" s="4">
        <v>15032</v>
      </c>
      <c r="D14" s="4">
        <v>13311</v>
      </c>
      <c r="E14" s="5">
        <f t="shared" si="5"/>
        <v>88.551091005854175</v>
      </c>
      <c r="F14" s="5">
        <v>0</v>
      </c>
      <c r="G14" s="5">
        <v>0</v>
      </c>
      <c r="H14" s="5">
        <f t="shared" si="6"/>
        <v>0</v>
      </c>
      <c r="I14" s="5">
        <v>1</v>
      </c>
      <c r="J14" s="5">
        <v>1</v>
      </c>
      <c r="K14" s="5">
        <f t="shared" si="7"/>
        <v>0</v>
      </c>
      <c r="L14" s="4">
        <v>192</v>
      </c>
      <c r="M14" s="6">
        <f t="shared" si="8"/>
        <v>163200</v>
      </c>
      <c r="N14" s="4">
        <v>24960</v>
      </c>
      <c r="O14" s="7">
        <f t="shared" si="9"/>
        <v>11731.199999999999</v>
      </c>
      <c r="P14" s="7">
        <v>26640</v>
      </c>
      <c r="Q14" s="7">
        <v>10625</v>
      </c>
      <c r="R14" s="7">
        <v>0</v>
      </c>
      <c r="S14" s="7">
        <v>0</v>
      </c>
      <c r="T14" s="7">
        <f t="shared" si="10"/>
        <v>212196.2</v>
      </c>
      <c r="U14" s="8">
        <f t="shared" si="11"/>
        <v>15.941416873262716</v>
      </c>
      <c r="V14" s="7" t="e">
        <f t="shared" si="12"/>
        <v>#DIV/0!</v>
      </c>
      <c r="W14" s="7" t="e">
        <f t="shared" si="13"/>
        <v>#DIV/0!</v>
      </c>
      <c r="X14" s="7" t="e">
        <f t="shared" si="14"/>
        <v>#DIV/0!</v>
      </c>
      <c r="Y14" s="3" t="s">
        <v>36</v>
      </c>
    </row>
    <row r="15" spans="1:25" x14ac:dyDescent="0.15">
      <c r="A15" s="1"/>
      <c r="B15" s="3"/>
      <c r="C15" s="4"/>
      <c r="D15" s="4"/>
      <c r="E15" s="5"/>
      <c r="F15" s="5"/>
      <c r="G15" s="5"/>
      <c r="H15" s="5"/>
      <c r="I15" s="5"/>
      <c r="J15" s="5"/>
      <c r="K15" s="5"/>
      <c r="L15" s="4"/>
      <c r="M15" s="6"/>
      <c r="N15" s="4"/>
      <c r="O15" s="7"/>
      <c r="P15" s="7"/>
      <c r="Q15" s="7"/>
      <c r="R15" s="7"/>
      <c r="S15" s="7"/>
      <c r="T15" s="7"/>
      <c r="U15" s="7"/>
      <c r="V15" s="7"/>
      <c r="W15" s="7"/>
      <c r="X15" s="7"/>
      <c r="Y15" s="3"/>
    </row>
    <row r="16" spans="1:25" x14ac:dyDescent="0.15">
      <c r="A16" s="1"/>
      <c r="B16" s="3"/>
      <c r="C16" s="4"/>
      <c r="D16" s="4"/>
      <c r="E16" s="5"/>
      <c r="F16" s="5"/>
      <c r="G16" s="5"/>
      <c r="H16" s="5"/>
      <c r="I16" s="5"/>
      <c r="J16" s="5"/>
      <c r="K16" s="5"/>
      <c r="L16" s="4"/>
      <c r="M16" s="6"/>
      <c r="N16" s="4"/>
      <c r="O16" s="7"/>
      <c r="P16" s="7"/>
      <c r="Q16" s="7"/>
      <c r="R16" s="7"/>
      <c r="S16" s="7"/>
      <c r="T16" s="7"/>
      <c r="U16" s="7"/>
      <c r="V16" s="7"/>
      <c r="W16" s="7"/>
      <c r="X16" s="7"/>
      <c r="Y16" s="3"/>
    </row>
    <row r="17" spans="1:25" x14ac:dyDescent="0.15">
      <c r="A17" s="1"/>
      <c r="B17" s="3"/>
      <c r="C17" s="4"/>
      <c r="D17" s="4"/>
      <c r="E17" s="5"/>
      <c r="F17" s="5"/>
      <c r="G17" s="5"/>
      <c r="H17" s="5"/>
      <c r="I17" s="5"/>
      <c r="J17" s="5"/>
      <c r="K17" s="5"/>
      <c r="L17" s="4"/>
      <c r="M17" s="6"/>
      <c r="N17" s="4"/>
      <c r="O17" s="7"/>
      <c r="P17" s="7"/>
      <c r="Q17" s="7"/>
      <c r="R17" s="7"/>
      <c r="S17" s="7"/>
      <c r="T17" s="7"/>
      <c r="U17" s="7"/>
      <c r="V17" s="7"/>
      <c r="W17" s="7"/>
      <c r="X17" s="7"/>
      <c r="Y17" s="3"/>
    </row>
    <row r="18" spans="1:25" x14ac:dyDescent="0.15">
      <c r="A18" s="1"/>
      <c r="B18" s="3"/>
      <c r="C18" s="4"/>
      <c r="D18" s="4"/>
      <c r="E18" s="5"/>
      <c r="F18" s="5"/>
      <c r="G18" s="5"/>
      <c r="H18" s="5"/>
      <c r="I18" s="5"/>
      <c r="J18" s="5"/>
      <c r="K18" s="5"/>
      <c r="L18" s="4"/>
      <c r="M18" s="6"/>
      <c r="N18" s="4"/>
      <c r="O18" s="7"/>
      <c r="P18" s="7"/>
      <c r="Q18" s="7"/>
      <c r="R18" s="7"/>
      <c r="S18" s="7"/>
      <c r="T18" s="7"/>
      <c r="U18" s="7"/>
      <c r="V18" s="7"/>
      <c r="W18" s="7"/>
      <c r="X18" s="7"/>
      <c r="Y18" s="3"/>
    </row>
    <row r="19" spans="1:25" x14ac:dyDescent="0.15">
      <c r="A19" s="1"/>
      <c r="B19" s="3"/>
      <c r="C19" s="4"/>
      <c r="D19" s="4"/>
      <c r="E19" s="5"/>
      <c r="F19" s="5"/>
      <c r="G19" s="5"/>
      <c r="H19" s="5"/>
      <c r="I19" s="5"/>
      <c r="J19" s="5"/>
      <c r="K19" s="5"/>
      <c r="L19" s="4"/>
      <c r="M19" s="6"/>
      <c r="N19" s="4"/>
      <c r="O19" s="7"/>
      <c r="P19" s="7"/>
      <c r="Q19" s="7"/>
      <c r="R19" s="7"/>
      <c r="S19" s="7"/>
      <c r="T19" s="7"/>
      <c r="U19" s="7"/>
      <c r="V19" s="7"/>
      <c r="W19" s="7"/>
      <c r="X19" s="7"/>
      <c r="Y19" s="3"/>
    </row>
    <row r="20" spans="1:25" x14ac:dyDescent="0.15">
      <c r="A20" s="1"/>
      <c r="B20" s="3"/>
      <c r="C20" s="4"/>
      <c r="D20" s="4"/>
      <c r="E20" s="5"/>
      <c r="F20" s="5"/>
      <c r="G20" s="5"/>
      <c r="H20" s="5"/>
      <c r="I20" s="5"/>
      <c r="J20" s="5"/>
      <c r="K20" s="5"/>
      <c r="L20" s="4"/>
      <c r="M20" s="6"/>
      <c r="N20" s="4"/>
      <c r="O20" s="7"/>
      <c r="P20" s="7"/>
      <c r="Q20" s="7"/>
      <c r="R20" s="7"/>
      <c r="S20" s="7"/>
      <c r="T20" s="7"/>
      <c r="U20" s="7"/>
      <c r="V20" s="7"/>
      <c r="W20" s="7"/>
      <c r="X20" s="7"/>
      <c r="Y20" s="3"/>
    </row>
    <row r="21" spans="1:25" x14ac:dyDescent="0.15">
      <c r="A21" s="1"/>
      <c r="B21" s="3"/>
      <c r="C21" s="4"/>
      <c r="D21" s="4"/>
      <c r="E21" s="5"/>
      <c r="F21" s="5"/>
      <c r="G21" s="5"/>
      <c r="H21" s="5"/>
      <c r="I21" s="5"/>
      <c r="J21" s="5"/>
      <c r="K21" s="5"/>
      <c r="L21" s="4"/>
      <c r="M21" s="6"/>
      <c r="N21" s="4"/>
      <c r="O21" s="7"/>
      <c r="P21" s="7"/>
      <c r="Q21" s="7"/>
      <c r="R21" s="7"/>
      <c r="S21" s="7"/>
      <c r="T21" s="7"/>
      <c r="U21" s="7"/>
      <c r="V21" s="7"/>
      <c r="W21" s="7"/>
      <c r="X21" s="7"/>
      <c r="Y21" s="3"/>
    </row>
    <row r="22" spans="1:25" x14ac:dyDescent="0.15">
      <c r="A22" s="1"/>
      <c r="B22" s="3"/>
      <c r="C22" s="4"/>
      <c r="D22" s="4"/>
      <c r="E22" s="5"/>
      <c r="F22" s="5"/>
      <c r="G22" s="5"/>
      <c r="H22" s="5"/>
      <c r="I22" s="5"/>
      <c r="J22" s="5"/>
      <c r="K22" s="5"/>
      <c r="L22" s="4"/>
      <c r="M22" s="6"/>
      <c r="N22" s="4"/>
      <c r="O22" s="7"/>
      <c r="P22" s="7"/>
      <c r="Q22" s="7"/>
      <c r="R22" s="7"/>
      <c r="S22" s="7"/>
      <c r="T22" s="7"/>
      <c r="U22" s="7"/>
      <c r="V22" s="7"/>
      <c r="W22" s="7"/>
      <c r="X22" s="7"/>
      <c r="Y22" s="3"/>
    </row>
    <row r="23" spans="1:25" x14ac:dyDescent="0.15">
      <c r="A23" s="1"/>
      <c r="B23" s="3"/>
      <c r="C23" s="4"/>
      <c r="D23" s="4"/>
      <c r="E23" s="5"/>
      <c r="F23" s="5"/>
      <c r="G23" s="5"/>
      <c r="H23" s="5"/>
      <c r="I23" s="5"/>
      <c r="J23" s="5"/>
      <c r="K23" s="5"/>
      <c r="L23" s="4"/>
      <c r="M23" s="6"/>
      <c r="N23" s="4"/>
      <c r="O23" s="7"/>
      <c r="P23" s="7"/>
      <c r="Q23" s="7"/>
      <c r="R23" s="7"/>
      <c r="S23" s="7"/>
      <c r="T23" s="7"/>
      <c r="U23" s="7"/>
      <c r="V23" s="7"/>
      <c r="W23" s="7"/>
      <c r="X23" s="7"/>
      <c r="Y23" s="3"/>
    </row>
    <row r="24" spans="1:25" x14ac:dyDescent="0.15">
      <c r="A24" s="3" t="s">
        <v>29</v>
      </c>
      <c r="B24" s="3"/>
      <c r="C24" s="4">
        <f>SUM(C6:C23)</f>
        <v>56834</v>
      </c>
      <c r="D24" s="4">
        <f>SUM(D6:D23)</f>
        <v>51973</v>
      </c>
      <c r="E24" s="5">
        <f t="shared" ref="E24:K24" si="15">AVERAGE(E6:E23)</f>
        <v>84.240327261405554</v>
      </c>
      <c r="F24" s="5">
        <f t="shared" si="15"/>
        <v>10.333333333333334</v>
      </c>
      <c r="G24" s="5">
        <f t="shared" si="15"/>
        <v>8.1</v>
      </c>
      <c r="H24" s="5">
        <f t="shared" si="15"/>
        <v>2.2333333333333334</v>
      </c>
      <c r="I24" s="5">
        <f t="shared" si="15"/>
        <v>1</v>
      </c>
      <c r="J24" s="5">
        <f t="shared" si="15"/>
        <v>1</v>
      </c>
      <c r="K24" s="5">
        <f t="shared" si="15"/>
        <v>0</v>
      </c>
      <c r="L24" s="4">
        <f t="shared" ref="L24:T24" si="16">SUM(L6:L23)</f>
        <v>1462</v>
      </c>
      <c r="M24" s="6">
        <f t="shared" si="16"/>
        <v>1242700</v>
      </c>
      <c r="N24" s="4">
        <f t="shared" si="16"/>
        <v>121880</v>
      </c>
      <c r="O24" s="7">
        <f t="shared" si="16"/>
        <v>57283.599999999991</v>
      </c>
      <c r="P24" s="7">
        <f t="shared" si="16"/>
        <v>89850</v>
      </c>
      <c r="Q24" s="7">
        <f t="shared" si="16"/>
        <v>31318.75</v>
      </c>
      <c r="R24" s="7">
        <f t="shared" si="16"/>
        <v>0</v>
      </c>
      <c r="S24" s="7">
        <f t="shared" si="16"/>
        <v>1500</v>
      </c>
      <c r="T24" s="7">
        <f t="shared" si="16"/>
        <v>1422652.3499999999</v>
      </c>
      <c r="U24" s="7" t="e">
        <f t="shared" ref="U24:X24" si="17">AVERAGE(U6:U23)</f>
        <v>#DIV/0!</v>
      </c>
      <c r="V24" s="7" t="e">
        <f t="shared" si="17"/>
        <v>#DIV/0!</v>
      </c>
      <c r="W24" s="7" t="e">
        <f t="shared" si="17"/>
        <v>#DIV/0!</v>
      </c>
      <c r="X24" s="7" t="e">
        <f t="shared" si="17"/>
        <v>#DIV/0!</v>
      </c>
      <c r="Y24" s="3"/>
    </row>
    <row r="25" spans="1:25" x14ac:dyDescent="0.15">
      <c r="T25" t="s">
        <v>30</v>
      </c>
    </row>
  </sheetData>
  <autoFilter ref="A4:Y14" xr:uid="{41BF7356-4CA3-4586-BC27-BC3C53CF7207}">
    <filterColumn colId="11" showButton="0"/>
    <filterColumn colId="13" showButton="0"/>
  </autoFilter>
  <mergeCells count="24">
    <mergeCell ref="X4:X5"/>
    <mergeCell ref="Y4:Y5"/>
    <mergeCell ref="R4:R5"/>
    <mergeCell ref="S4:S5"/>
    <mergeCell ref="T4:T5"/>
    <mergeCell ref="U4:U5"/>
    <mergeCell ref="V4:V5"/>
    <mergeCell ref="W4:W5"/>
    <mergeCell ref="Q4:Q5"/>
    <mergeCell ref="A1:Q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M4"/>
    <mergeCell ref="N4:O4"/>
    <mergeCell ref="P4:P5"/>
  </mergeCells>
  <phoneticPr fontId="2" type="noConversion"/>
  <dataValidations count="1">
    <dataValidation type="list" allowBlank="1" showInputMessage="1" showErrorMessage="1" sqref="B6:B23" xr:uid="{B09DF985-BA2F-4088-B4ED-0BBA839C5EBC}">
      <formula1>"水稻,玉米,高粱"</formula1>
    </dataValidation>
  </dataValidations>
  <printOptions horizontalCentered="1" verticalCentered="1"/>
  <pageMargins left="0" right="0" top="0" bottom="0" header="0" footer="0"/>
  <pageSetup paperSize="9" scale="85" firstPageNumber="4294963191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烘干费统计表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2018-01-09T02:31:41Z</dcterms:created>
  <dcterms:modified xsi:type="dcterms:W3CDTF">2019-04-19T04:05:50Z</dcterms:modified>
</cp:coreProperties>
</file>