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480" windowWidth="25120" windowHeight="155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<sst xmlns="http://schemas.openxmlformats.org/spreadsheetml/2006/main" count="2351" uniqueCount="732">
  <si>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</si>
  <si>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</si>
  <si>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</si>
  <si>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</si>
  <si>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</si>
  <si>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</si>
  <si>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</si>
  <si>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</si>
  <si>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</si>
  <si>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</si>
  <si>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</si>
  <si>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</si>
  <si>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</si>
  <si>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</si>
  <si>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</si>
  <si>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</si>
  <si>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</si>
  <si>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</si>
  <si>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</si>
  <si>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</si>
  <si>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</si>
  <si>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</si>
  <si>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</si>
  <si>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</si>
  <si>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</si>
  <si>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</si>
  <si>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</si>
  <si>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</si>
  <si>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</si>
  <si>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</si>
  <si>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</si>
  <si>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</si>
  <si>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</si>
  <si>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</si>
  <si>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</si>
  <si>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</si>
  <si>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</si>
  <si>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</si>
  <si>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</si>
  <si>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</si>
  <si>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</si>
  <si>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</si>
  <si>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</si>
  <si>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</si>
  <si>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</si>
  <si>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</si>
  <si>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</si>
  <si>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</si>
  <si>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</si>
  <si>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</si>
  <si>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</si>
  <si>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</si>
  <si>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</si>
  <si>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</si>
  <si>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</si>
  <si>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</si>
  <si>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</si>
  <si>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</si>
  <si>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</si>
  <si>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</si>
  <si>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</si>
  <si>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</si>
  <si>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</si>
  <si>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</si>
  <si>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</si>
  <si>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</si>
  <si>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</si>
  <si>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</si>
  <si>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</si>
  <si>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</si>
  <si>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</si>
  <si>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</si>
  <si>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</si>
  <si>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</si>
  <si>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</si>
  <si>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</si>
  <si>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</si>
  <si>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</si>
  <si>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</si>
  <si>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</si>
  <si>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</si>
  <si>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</si>
  <si>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</si>
  <si>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</si>
  <si>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</si>
  <si>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</si>
  <si>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</si>
  <si>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</si>
  <si>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</si>
  <si>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</si>
  <si>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</si>
  <si>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</si>
  <si>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</si>
  <si>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</si>
  <si>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</si>
  <si>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</si>
  <si>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</si>
  <si>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</si>
  <si>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</si>
  <si>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</si>
  <si>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</si>
  <si>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</si>
  <si>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</si>
  <si>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</si>
  <si>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</si>
  <si>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</si>
  <si>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</si>
  <si>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</si>
  <si>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</si>
  <si>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</si>
  <si>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</si>
  <si>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</si>
  <si>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</si>
  <si>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</si>
  <si>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</si>
  <si>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</si>
  <si>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</si>
  <si>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</si>
  <si>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</si>
  <si>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</si>
  <si>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</si>
  <si>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</si>
  <si>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</si>
  <si>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</si>
  <si>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</si>
  <si>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</si>
  <si>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</si>
  <si>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</si>
  <si>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</si>
  <si>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</si>
  <si>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</si>
  <si>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</si>
  <si>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</si>
  <si>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</si>
  <si>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</si>
  <si>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</si>
  <si>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</si>
  <si>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</si>
  <si>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</si>
  <si>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</si>
  <si>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</si>
  <si>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</si>
  <si>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</si>
  <si>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</si>
  <si>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</si>
  <si>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</si>
  <si>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</si>
  <si>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</si>
  <si>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</si>
  <si>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</si>
  <si>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</si>
  <si>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</si>
  <si>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</si>
  <si>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</si>
  <si>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</si>
  <si>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</si>
  <si>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</si>
  <si>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</si>
  <si>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</si>
  <si>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</si>
  <si>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</si>
  <si>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</si>
  <si>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</si>
  <si>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</si>
  <si>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</si>
  <si>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</si>
  <si>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</si>
  <si>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</si>
  <si>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</si>
  <si>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</si>
  <si>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</si>
  <si>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</si>
  <si>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</si>
  <si>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</si>
  <si>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</si>
  <si>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</si>
  <si>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</si>
  <si>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</si>
  <si>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</si>
  <si>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</si>
  <si>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</si>
  <si>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</si>
  <si>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</si>
  <si>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</si>
  <si>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</si>
  <si>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</si>
  <si>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</si>
  <si>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</si>
  <si>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</si>
  <si>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</si>
  <si>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</si>
  <si>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</si>
  <si>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</si>
  <si>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</si>
  <si>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</si>
  <si>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</si>
  <si>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</si>
  <si>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</si>
  <si>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</si>
  <si>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</si>
  <si>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</si>
  <si>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</si>
  <si>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</si>
  <si>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</si>
  <si>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</si>
  <si>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</si>
  <si>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</si>
  <si>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</si>
  <si>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</si>
  <si>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</si>
  <si>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</si>
  <si>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</si>
  <si>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</si>
  <si>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</si>
  <si>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</si>
  <si>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</si>
  <si>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</si>
  <si>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</si>
  <si>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</si>
  <si>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</si>
  <si>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</si>
  <si>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</si>
  <si>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</si>
  <si>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</si>
  <si>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</si>
  <si>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</si>
  <si>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</si>
  <si>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</si>
  <si>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</si>
  <si>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</si>
  <si>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</si>
  <si>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</si>
  <si>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</si>
  <si>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</si>
  <si>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</si>
  <si>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</si>
  <si>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</si>
  <si>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</si>
  <si>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</si>
  <si>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</si>
  <si>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</si>
  <si>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</si>
  <si>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</si>
  <si>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</si>
  <si>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</si>
  <si>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</si>
  <si>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</si>
  <si>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</si>
  <si>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</si>
  <si>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</si>
  <si>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</si>
  <si>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</si>
  <si>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</si>
  <si>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</si>
  <si>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</si>
  <si>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</si>
  <si>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</si>
  <si>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</si>
  <si>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</si>
  <si>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</si>
  <si>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</si>
  <si>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</si>
  <si>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</si>
  <si>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</si>
  <si>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</si>
  <si>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</si>
  <si>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</si>
  <si>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</si>
  <si>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</si>
  <si>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</si>
  <si>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</si>
  <si>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</si>
  <si>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</si>
  <si>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</si>
  <si>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</si>
  <si>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</si>
  <si>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</si>
  <si>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</si>
  <si>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</si>
  <si>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</si>
  <si>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</si>
  <si>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</si>
  <si>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</si>
  <si>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</si>
  <si>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</si>
  <si>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</si>
  <si>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</si>
  <si>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</si>
  <si>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</si>
  <si>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</si>
  <si>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</si>
  <si>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</si>
  <si>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</si>
  <si>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</si>
  <si>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</si>
  <si>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</si>
  <si>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</si>
  <si>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</si>
  <si>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</si>
  <si>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</si>
  <si>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</si>
  <si>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</si>
  <si>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</si>
  <si>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</si>
  <si>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</si>
  <si>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</si>
  <si>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</si>
  <si>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</si>
  <si>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</si>
  <si>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</si>
  <si>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</si>
  <si>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</si>
  <si>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</si>
  <si>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</si>
  <si>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</si>
  <si>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</si>
  <si>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</si>
  <si>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</si>
  <si>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</si>
  <si>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</si>
  <si>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</si>
  <si>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</si>
  <si>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</si>
  <si>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</si>
  <si>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</si>
  <si>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</si>
  <si>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</si>
  <si>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</si>
  <si>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</si>
  <si>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</si>
  <si>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</si>
  <si>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</si>
  <si>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</si>
  <si>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</si>
  <si>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</si>
  <si>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</si>
  <si>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</si>
  <si>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</si>
  <si>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</si>
  <si>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</si>
  <si>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</si>
  <si>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</si>
  <si>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</si>
  <si>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</si>
  <si>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</si>
  <si>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</si>
  <si>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</si>
  <si>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</si>
  <si>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</si>
  <si>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</si>
  <si>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</si>
  <si>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</si>
  <si>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</si>
  <si>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</si>
  <si>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</si>
  <si>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</si>
  <si>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</si>
  <si>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</si>
  <si>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</si>
  <si>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</si>
  <si>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</si>
  <si>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</si>
  <si>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</si>
  <si>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</si>
  <si>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</si>
  <si>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</si>
  <si>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</si>
  <si>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</si>
  <si>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</si>
  <si>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</si>
  <si>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</si>
  <si>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</si>
  <si>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</si>
  <si>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</si>
  <si>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</si>
  <si>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</si>
  <si>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</si>
  <si>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</si>
  <si>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</si>
  <si>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</si>
  <si>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</si>
  <si>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</si>
  <si>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</si>
  <si>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</si>
  <si>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</si>
  <si>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</si>
  <si>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</si>
  <si>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</si>
  <si>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</si>
  <si>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</si>
  <si>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</si>
  <si>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</si>
  <si>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</si>
  <si>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</si>
  <si>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</si>
  <si>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</si>
  <si>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</si>
  <si>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</si>
  <si>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</si>
  <si>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</si>
  <si>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</si>
  <si>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</si>
  <si>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</si>
  <si>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</si>
  <si>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</si>
  <si>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</si>
  <si>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</si>
  <si>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</si>
  <si>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</si>
  <si>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</si>
  <si>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</si>
  <si>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</si>
  <si>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</si>
  <si>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</si>
  <si>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</si>
  <si>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</si>
  <si>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</si>
  <si>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</si>
  <si>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</si>
  <si>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</si>
  <si>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</si>
  <si>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</si>
  <si>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</si>
  <si>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</si>
  <si>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</si>
  <si>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</si>
  <si>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</si>
  <si>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</si>
  <si>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</si>
  <si>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</si>
  <si>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</si>
  <si>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</si>
  <si>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</si>
  <si>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</si>
  <si>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</si>
  <si>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</si>
  <si>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</si>
  <si>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</si>
  <si>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</si>
  <si>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</si>
  <si>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</si>
  <si>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</si>
  <si>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</si>
  <si>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</si>
  <si>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</si>
  <si>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</si>
  <si>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</si>
  <si>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</si>
  <si>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</si>
  <si>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</si>
  <si>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</si>
  <si>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</si>
  <si>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</si>
  <si>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</si>
  <si>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</si>
  <si>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</si>
  <si>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</si>
  <si>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</si>
  <si>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</si>
  <si>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</si>
  <si>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</si>
  <si>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</si>
  <si>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</si>
  <si>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</si>
  <si>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</si>
  <si>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</si>
  <si>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</si>
  <si>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</si>
  <si>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</si>
  <si>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</si>
  <si>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</si>
  <si>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</si>
  <si>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</si>
  <si>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</si>
  <si>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</si>
  <si>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</si>
  <si>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</si>
  <si>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</si>
  <si>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</si>
  <si>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</si>
  <si>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</si>
  <si>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</si>
  <si>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</si>
  <si>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</si>
  <si>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</si>
  <si>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</si>
  <si>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</si>
  <si>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</si>
  <si>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</si>
  <si>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</si>
  <si>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</si>
  <si>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</si>
  <si>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</si>
  <si>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</si>
  <si>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</si>
  <si>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</si>
  <si>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</si>
  <si>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</si>
  <si>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</si>
  <si>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</si>
  <si>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</si>
  <si>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</si>
  <si>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</si>
  <si>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</si>
  <si>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</si>
  <si>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</si>
  <si>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</si>
  <si>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</si>
  <si>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</si>
  <si>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</si>
  <si>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</si>
  <si>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</si>
  <si>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</si>
  <si>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</si>
  <si>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</si>
  <si>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</si>
  <si>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</si>
  <si>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</si>
  <si>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</si>
  <si>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</si>
  <si>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</si>
  <si>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</si>
  <si>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</si>
  <si>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</si>
  <si>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</si>
  <si>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</si>
  <si>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</si>
  <si>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</si>
  <si>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</si>
  <si>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</si>
  <si>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</si>
  <si>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</si>
  <si>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</si>
  <si>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</si>
  <si>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</si>
  <si>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</si>
  <si>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</si>
  <si>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</si>
  <si>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</si>
  <si>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</si>
  <si>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</si>
  <si>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</si>
  <si>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</si>
  <si>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</si>
  <si>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</si>
  <si>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</si>
  <si>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</si>
  <si>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</si>
  <si>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</si>
  <si>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</si>
  <si>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</si>
  <si>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</si>
  <si>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</si>
  <si>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</si>
  <si>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</si>
  <si>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</si>
  <si>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</si>
  <si>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</si>
  <si>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</si>
  <si>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</si>
  <si>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</si>
  <si>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</si>
  <si>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</si>
  <si>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</si>
  <si>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</si>
  <si>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</si>
  <si>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</si>
  <si>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</si>
  <si>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</si>
  <si>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</si>
  <si>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</si>
  <si>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</si>
  <si>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</si>
  <si>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</si>
  <si>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</si>
  <si>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</si>
  <si>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</si>
  <si>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</si>
  <si>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</si>
  <si>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</si>
  <si>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</si>
  <si>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</si>
  <si>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</si>
  <si>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</si>
  <si>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</si>
  <si>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</si>
  <si>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</si>
  <si>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</si>
  <si>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</si>
  <si>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</si>
  <si>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</si>
  <si>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</si>
  <si>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</si>
  <si>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</si>
  <si>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</si>
  <si>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</si>
  <si>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</si>
  <si>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</si>
  <si>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</si>
  <si>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</si>
  <si>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</si>
  <si>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</si>
  <si>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</si>
  <si>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</si>
  <si>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</si>
  <si>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</si>
  <si>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</si>
  <si>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</si>
  <si>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</si>
  <si>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</si>
  <si>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</si>
  <si>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</si>
  <si>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</si>
  <si>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</si>
  <si>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</si>
  <si>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</si>
  <si>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</si>
  <si>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</si>
  <si>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</si>
  <si>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</si>
  <si>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</si>
  <si>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</si>
  <si>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</si>
  <si>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</si>
  <si>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</si>
  <si>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</si>
  <si>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</si>
  <si>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</si>
  <si>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</si>
  <si>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</si>
  <si>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</si>
  <si>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</si>
  <si>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</si>
  <si>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</si>
  <si>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</si>
  <si>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</si>
  <si>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</si>
  <si>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</si>
  <si>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</si>
  <si>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</si>
  <si>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</si>
  <si>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</si>
  <si>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</si>
  <si>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</si>
  <si>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</si>
  <si>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</si>
  <si>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</si>
  <si>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</si>
  <si>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</si>
  <si>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</si>
  <si>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</si>
  <si>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</si>
  <si>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</si>
  <si>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</si>
  <si>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</si>
  <si>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</si>
  <si>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</si>
  <si>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</si>
  <si>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</si>
  <si>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</si>
  <si>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</si>
  <si>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</si>
  <si>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</si>
  <si>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</si>
  <si>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</si>
  <si>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</si>
  <si>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</si>
  <si>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</si>
  <si>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</si>
  <si>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</si>
  <si>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</si>
  <si>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</si>
  <si>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</si>
  <si>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</si>
  <si>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</si>
  <si>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</si>
  <si>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</si>
  <si>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</si>
  <si>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</si>
  <si>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</si>
  <si>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</si>
  <si>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</si>
  <si>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</si>
  <si>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</si>
  <si>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</si>
  <si>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</si>
  <si>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</si>
  <si>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</si>
  <si>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</si>
  <si>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</si>
  <si>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</si>
  <si>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</si>
  <si>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</si>
  <si>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</si>
  <si>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</si>
  <si>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</si>
  <si>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</si>
  <si>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</si>
  <si>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</si>
  <si>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</si>
  <si>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</si>
  <si>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</si>
  <si>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</si>
  <si>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</si>
  <si>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</si>
  <si>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</si>
  <si>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</si>
  <si>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</si>
  <si>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</si>
  <si>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</si>
  <si>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</si>
  <si>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</si>
  <si>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</si>
  <si>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</si>
  <si>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</si>
  <si>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</si>
  <si>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</si>
  <si>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</si>
  <si>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</si>
  <si>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</si>
  <si>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</si>
  <si>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</si>
  <si>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</si>
  <si>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</si>
  <si>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</si>
  <si>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</si>
  <si>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</si>
  <si>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</si>
  <si>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Optim Template</t>
  </si>
  <si>
    <t>../seeds/large_office_air_cooled_chiller.osm</t>
  </si>
  <si>
    <t>0.3.5</t>
  </si>
  <si>
    <t>1.8.0-rc2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</si>
</sst>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6" fillId="16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8" sqref="B8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730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731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$1.33/hour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728</v>
      </c>
      <c r="F12" s="1" t="s">
        <v>473</v>
      </c>
    </row>
    <row r="13" spans="1:6">
      <c r="A13" s="1" t="s">
        <v>25</v>
      </c>
      <c r="B13" s="17" t="s">
        <v>717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545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epsilonGradient</v>
      </c>
      <c r="B24" s="18">
        <f>IF(D24&lt;&gt;"",D24,IF(LEN(INDEX(Lookups!$C$21:$Z$30,1,3*MATCH(Setup!$B21,Lookups!$A$21:$A$27,0)-1))=0,"",INDEX(Lookups!$C$21:$Z$30,1,3*MATCH(Setup!$B21,Lookups!$A$21:$A$27,0)-1)))</f>
        <v>0.01</v>
      </c>
      <c r="C24" s="25" t="str">
        <f>IF(LEN(INDEX(Lookups!$C$21:$Z$30,1,3*MATCH(Setup!$B21,Lookups!$A$21:$A$27,0)))=0,"",INDEX(Lookups!$C$21:$Z$30,1,3*MATCH(Setup!$B21,Lookups!$A$21:$A$27,0)))</f>
        <v>epsilon in gradient calculation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pgtol</v>
      </c>
      <c r="B25" s="18">
        <f>IF(D25&lt;&gt;"",D25,IF(LEN(INDEX(Lookups!$C$21:$Z$30,2,3*MATCH(Setup!$B21,Lookups!$A$21:$A$27,0)-1))=0,"",INDEX(Lookups!$C$21:$Z$30,2,3*MATCH(Setup!$B21,Lookups!$A$21:$A$27,0)-1)))</f>
        <v>0.01</v>
      </c>
      <c r="C25" s="25" t="str">
        <f>IF(LEN(INDEX(Lookups!$C$21:$Z$30,2,3*MATCH(Setup!$B21,Lookups!$A$21:$A$27,0)))=0,"",INDEX(Lookups!$C$21:$Z$30,2,3*MATCH(Setup!$B21,Lookups!$A$21:$A$27,0)))</f>
        <v>tolerance on the projected gradient</v>
      </c>
      <c r="D25" s="27"/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>factr</v>
      </c>
      <c r="B26" s="18">
        <f>IF(D26&lt;&gt;"",D26,IF(LEN(INDEX(Lookups!$C$21:$Z$30,3,3*MATCH(Setup!$B21,Lookups!$A$21:$A$27,0)-1))=0,"",INDEX(Lookups!$C$21:$Z$30,3,3*MATCH(Setup!$B21,Lookups!$A$21:$A$27,0)-1)))</f>
        <v>45036000000000</v>
      </c>
      <c r="C26" s="25" t="str">
        <f>IF(LEN(INDEX(Lookups!$C$21:$Z$30,3,3*MATCH(Setup!$B21,Lookups!$A$21:$A$27,0)))=0,"",INDEX(Lookups!$C$21:$Z$30,3,3*MATCH(Setup!$B21,Lookups!$A$21:$A$27,0)))</f>
        <v>Tolerance on delta_F</v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>maxit</v>
      </c>
      <c r="B27" s="18">
        <f>IF(D27&lt;&gt;"",D27,IF(LEN(INDEX(Lookups!$C$21:$Z$30,4,3*MATCH(Setup!$B21,Lookups!$A$21:$A$27,0)-1))=0,"",INDEX(Lookups!$C$21:$Z$30,4,3*MATCH(Setup!$B21,Lookups!$A$21:$A$27,0)-1)))</f>
        <v>100</v>
      </c>
      <c r="C27" s="25" t="str">
        <f>IF(LEN(INDEX(Lookups!$C$21:$Z$30,4,3*MATCH(Setup!$B21,Lookups!$A$21:$A$27,0)))=0,"",INDEX(Lookups!$C$21:$Z$30,4,3*MATCH(Setup!$B21,Lookups!$A$21:$A$27,0)))</f>
        <v>Maximum number of iterations</v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>normType</v>
      </c>
      <c r="B28" s="18" t="str">
        <f>IF(D28&lt;&gt;"",D28,IF(LEN(INDEX(Lookups!$C$21:$Z$30,5,3*MATCH(Setup!$B21,Lookups!$A$21:$A$27,0)-1))=0,"",INDEX(Lookups!$C$21:$Z$30,5,3*MATCH(Setup!$B21,Lookups!$A$21:$A$27,0)-1)))</f>
        <v>minkowski</v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pPower</v>
      </c>
      <c r="B29" s="18">
        <f>IF(D29&lt;&gt;"",D29,IF(LEN(INDEX(Lookups!$C$21:$Z$30,6,3*MATCH(Setup!$B21,Lookups!$A$21:$A$27,0)-1))=0,"",INDEX(Lookups!$C$21:$Z$30,6,3*MATCH(Setup!$B21,Lookups!$A$21:$A$27,0)-1)))</f>
        <v>2</v>
      </c>
      <c r="C29" s="25" t="str">
        <f>IF(LEN(INDEX(Lookups!$C$21:$Z$30,6,3*MATCH(Setup!$B21,Lookups!$A$21:$A$27,0)))=0,"",INDEX(Lookups!$C$21:$Z$30,6,3*MATCH(Setup!$B21,Lookups!$A$21:$A$27,0)))</f>
        <v>Lp norm power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718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727</v>
      </c>
      <c r="C40" s="14" t="s">
        <v>41</v>
      </c>
      <c r="D40" s="51" t="s">
        <v>729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J3"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719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720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721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722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723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724</v>
      </c>
      <c r="Q22" s="42" t="s">
        <v>725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726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2014-10-02T01:51:16Z</dcterms:modified>
</cp:coreProperties>
</file>