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600" windowHeight="276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<sst xmlns="http://schemas.openxmlformats.org/spreadsheetml/2006/main" count="2331" uniqueCount="743">
  <si>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</si>
  <si>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</si>
  <si>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</si>
  <si>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</si>
  <si>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</si>
  <si>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</si>
  <si>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</si>
  <si>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</si>
  <si>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</si>
  <si>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</si>
  <si>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</si>
  <si>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</si>
  <si>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</si>
  <si>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</si>
  <si>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</si>
  <si>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</si>
  <si>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</si>
  <si>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</si>
  <si>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</si>
  <si>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</si>
  <si>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</si>
  <si>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</si>
  <si>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</si>
  <si>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</si>
  <si>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</si>
  <si>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</si>
  <si>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</si>
  <si>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</si>
  <si>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</si>
  <si>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</si>
  <si>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</si>
  <si>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</si>
  <si>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</si>
  <si>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</si>
  <si>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</si>
  <si>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</si>
  <si>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</si>
  <si>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</si>
  <si>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</si>
  <si>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</si>
  <si>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</si>
  <si>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</si>
  <si>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</si>
  <si>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</si>
  <si>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</si>
  <si>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</si>
  <si>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</si>
  <si>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</si>
  <si>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</si>
  <si>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</si>
  <si>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</si>
  <si>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</si>
  <si>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</si>
  <si>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</si>
  <si>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</si>
  <si>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</si>
  <si>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</si>
  <si>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</si>
  <si>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</si>
  <si>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</si>
  <si>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</si>
  <si>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</si>
  <si>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</si>
  <si>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</si>
  <si>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</si>
  <si>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</si>
  <si>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</si>
  <si>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</si>
  <si>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</si>
  <si>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</si>
  <si>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</si>
  <si>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</si>
  <si>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</si>
  <si>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</si>
  <si>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</si>
  <si>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</si>
  <si>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</si>
  <si>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</si>
  <si>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</si>
  <si>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</si>
  <si>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</si>
  <si>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</si>
  <si>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</si>
  <si>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</si>
  <si>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</si>
  <si>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</si>
  <si>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</si>
  <si>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</si>
  <si>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</si>
  <si>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</si>
  <si>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</si>
  <si>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</si>
  <si>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</si>
  <si>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</si>
  <si>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</si>
  <si>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</si>
  <si>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</si>
  <si>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</si>
  <si>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</si>
  <si>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</si>
  <si>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</si>
  <si>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</si>
  <si>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</si>
  <si>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</si>
  <si>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</si>
  <si>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</si>
  <si>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</si>
  <si>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</si>
  <si>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</si>
  <si>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</si>
  <si>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</si>
  <si>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</si>
  <si>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</si>
  <si>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</si>
  <si>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</si>
  <si>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</si>
  <si>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</si>
  <si>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</si>
  <si>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</si>
  <si>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</si>
  <si>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</si>
  <si>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</si>
  <si>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</si>
  <si>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</si>
  <si>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</si>
  <si>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</si>
  <si>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</si>
  <si>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</si>
  <si>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</si>
  <si>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</si>
  <si>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</si>
  <si>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</si>
  <si>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</si>
  <si>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</si>
  <si>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</si>
  <si>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</si>
  <si>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</si>
  <si>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</si>
  <si>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</si>
  <si>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</si>
  <si>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</si>
  <si>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</si>
  <si>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</si>
  <si>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</si>
  <si>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</si>
  <si>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</si>
  <si>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</si>
  <si>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</si>
  <si>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</si>
  <si>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</si>
  <si>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</si>
  <si>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</si>
  <si>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</si>
  <si>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</si>
  <si>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</si>
  <si>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</si>
  <si>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</si>
  <si>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</si>
  <si>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</si>
  <si>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</si>
  <si>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</si>
  <si>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</si>
  <si>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</si>
  <si>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</si>
  <si>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</si>
  <si>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</si>
  <si>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</si>
  <si>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</si>
  <si>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</si>
  <si>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</si>
  <si>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</si>
  <si>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</si>
  <si>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</si>
  <si>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</si>
  <si>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</si>
  <si>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</si>
  <si>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</si>
  <si>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</si>
  <si>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</si>
  <si>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</si>
  <si>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</si>
  <si>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</si>
  <si>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</si>
  <si>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</si>
  <si>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</si>
  <si>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</si>
  <si>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</si>
  <si>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</si>
  <si>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</si>
  <si>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</si>
  <si>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</si>
  <si>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</si>
  <si>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</si>
  <si>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</si>
  <si>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</si>
  <si>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</si>
  <si>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</si>
  <si>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</si>
  <si>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</si>
  <si>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</si>
  <si>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</si>
  <si>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</si>
  <si>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</si>
  <si>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</si>
  <si>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</si>
  <si>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</si>
  <si>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</si>
  <si>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</si>
  <si>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</si>
  <si>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</si>
  <si>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</si>
  <si>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</si>
  <si>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</si>
  <si>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</si>
  <si>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</si>
  <si>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</si>
  <si>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</si>
  <si>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</si>
  <si>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</si>
  <si>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</si>
  <si>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</si>
  <si>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</si>
  <si>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</si>
  <si>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</si>
  <si>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</si>
  <si>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</si>
  <si>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</si>
  <si>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</si>
  <si>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</si>
  <si>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</si>
  <si>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</si>
  <si>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</si>
  <si>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</si>
  <si>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</si>
  <si>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</si>
  <si>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</si>
  <si>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</si>
  <si>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</si>
  <si>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</si>
  <si>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</si>
  <si>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</si>
  <si>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</si>
  <si>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</si>
  <si>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</si>
  <si>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</si>
  <si>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</si>
  <si>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</si>
  <si>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</si>
  <si>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</si>
  <si>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</si>
  <si>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</si>
  <si>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</si>
  <si>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</si>
  <si>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</si>
  <si>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</si>
  <si>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</si>
  <si>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</si>
  <si>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</si>
  <si>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</si>
  <si>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</si>
  <si>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</si>
  <si>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</si>
  <si>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</si>
  <si>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</si>
  <si>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</si>
  <si>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</si>
  <si>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</si>
  <si>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</si>
  <si>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</si>
  <si>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</si>
  <si>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</si>
  <si>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</si>
  <si>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</si>
  <si>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</si>
  <si>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</si>
  <si>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</si>
  <si>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</si>
  <si>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</si>
  <si>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</si>
  <si>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</si>
  <si>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</si>
  <si>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</si>
  <si>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</si>
  <si>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</si>
  <si>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</si>
  <si>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</si>
  <si>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</si>
  <si>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</si>
  <si>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</si>
  <si>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</si>
  <si>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</si>
  <si>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</si>
  <si>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</si>
  <si>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</si>
  <si>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</si>
  <si>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</si>
  <si>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</si>
  <si>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</si>
  <si>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</si>
  <si>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</si>
  <si>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</si>
  <si>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</si>
  <si>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</si>
  <si>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</si>
  <si>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</si>
  <si>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</si>
  <si>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</si>
  <si>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</si>
  <si>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</si>
  <si>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</si>
  <si>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</si>
  <si>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</si>
  <si>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</si>
  <si>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</si>
  <si>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</si>
  <si>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</si>
  <si>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</si>
  <si>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</si>
  <si>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</si>
  <si>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</si>
  <si>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</si>
  <si>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</si>
  <si>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</si>
  <si>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</si>
  <si>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</si>
  <si>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</si>
  <si>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</si>
  <si>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</si>
  <si>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</si>
  <si>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</si>
  <si>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</si>
  <si>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</si>
  <si>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</si>
  <si>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</si>
  <si>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</si>
  <si>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</si>
  <si>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</si>
  <si>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</si>
  <si>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</si>
  <si>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</si>
  <si>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</si>
  <si>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</si>
  <si>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</si>
  <si>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</si>
  <si>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</si>
  <si>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</si>
  <si>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</si>
  <si>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</si>
  <si>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</si>
  <si>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</si>
  <si>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</si>
  <si>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</si>
  <si>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</si>
  <si>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</si>
  <si>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</si>
  <si>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</si>
  <si>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</si>
  <si>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</si>
  <si>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</si>
  <si>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</si>
  <si>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</si>
  <si>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</si>
  <si>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</si>
  <si>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</si>
  <si>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</si>
  <si>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</si>
  <si>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</si>
  <si>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</si>
  <si>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</si>
  <si>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</si>
  <si>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</si>
  <si>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</si>
  <si>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</si>
  <si>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</si>
  <si>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</si>
  <si>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</si>
  <si>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</si>
  <si>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</si>
  <si>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</si>
  <si>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</si>
  <si>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</si>
  <si>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</si>
  <si>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</si>
  <si>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</si>
  <si>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</si>
  <si>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</si>
  <si>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</si>
  <si>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</si>
  <si>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</si>
  <si>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</si>
  <si>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</si>
  <si>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</si>
  <si>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</si>
  <si>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</si>
  <si>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</si>
  <si>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</si>
  <si>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</si>
  <si>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</si>
  <si>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</si>
  <si>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</si>
  <si>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</si>
  <si>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</si>
  <si>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</si>
  <si>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</si>
  <si>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</si>
  <si>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</si>
  <si>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</si>
  <si>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</si>
  <si>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</si>
  <si>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</si>
  <si>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</si>
  <si>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</si>
  <si>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</si>
  <si>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</si>
  <si>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</si>
  <si>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</si>
  <si>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</si>
  <si>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</si>
  <si>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</si>
  <si>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</si>
  <si>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</si>
  <si>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</si>
  <si>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</si>
  <si>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</si>
  <si>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</si>
  <si>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</si>
  <si>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</si>
  <si>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</si>
  <si>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</si>
  <si>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</si>
  <si>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</si>
  <si>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</si>
  <si>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</si>
  <si>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</si>
  <si>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</si>
  <si>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</si>
  <si>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</si>
  <si>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</si>
  <si>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</si>
  <si>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</si>
  <si>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</si>
  <si>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</si>
  <si>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</si>
  <si>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</si>
  <si>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</si>
  <si>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</si>
  <si>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</si>
  <si>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</si>
  <si>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</si>
  <si>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</si>
  <si>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</si>
  <si>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</si>
  <si>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</si>
  <si>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</si>
  <si>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</si>
  <si>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</si>
  <si>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</si>
  <si>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</si>
  <si>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</si>
  <si>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</si>
  <si>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</si>
  <si>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</si>
  <si>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</si>
  <si>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</si>
  <si>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</si>
  <si>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</si>
  <si>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</si>
  <si>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</si>
  <si>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</si>
  <si>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</si>
  <si>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</si>
  <si>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</si>
  <si>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</si>
  <si>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</si>
  <si>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</si>
  <si>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</si>
  <si>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</si>
  <si>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</si>
  <si>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</si>
  <si>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</si>
  <si>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</si>
  <si>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</si>
  <si>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</si>
  <si>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</si>
  <si>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</si>
  <si>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</si>
  <si>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</si>
  <si>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</si>
  <si>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</si>
  <si>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</si>
  <si>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</si>
  <si>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</si>
  <si>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</si>
  <si>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</si>
  <si>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</si>
  <si>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</si>
  <si>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</si>
  <si>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</si>
  <si>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</si>
  <si>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</si>
  <si>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</si>
  <si>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</si>
  <si>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</si>
  <si>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</si>
  <si>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</si>
  <si>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</si>
  <si>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</si>
  <si>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</si>
  <si>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</si>
  <si>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</si>
  <si>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</si>
  <si>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</si>
  <si>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</si>
  <si>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</si>
  <si>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</si>
  <si>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</si>
  <si>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</si>
  <si>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</si>
  <si>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</si>
  <si>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</si>
  <si>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</si>
  <si>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</si>
  <si>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</si>
  <si>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</si>
  <si>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</si>
  <si>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</si>
  <si>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</si>
  <si>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</si>
  <si>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</si>
  <si>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</si>
  <si>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</si>
  <si>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</si>
  <si>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</si>
  <si>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</si>
  <si>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</si>
  <si>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</si>
  <si>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</si>
  <si>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</si>
  <si>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</si>
  <si>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</si>
  <si>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</si>
  <si>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</si>
  <si>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</si>
  <si>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</si>
  <si>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</si>
  <si>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</si>
  <si>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</si>
  <si>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</si>
  <si>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</si>
  <si>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</si>
  <si>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</si>
  <si>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</si>
  <si>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</si>
  <si>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</si>
  <si>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</si>
  <si>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</si>
  <si>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</si>
  <si>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</si>
  <si>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</si>
  <si>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</si>
  <si>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</si>
  <si>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</si>
  <si>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</si>
  <si>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</si>
  <si>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</si>
  <si>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</si>
  <si>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</si>
  <si>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</si>
  <si>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</si>
  <si>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</si>
  <si>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</si>
  <si>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</si>
  <si>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</si>
  <si>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</si>
  <si>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</si>
  <si>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</si>
  <si>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</si>
  <si>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</si>
  <si>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</si>
  <si>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</si>
  <si>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</si>
  <si>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</si>
  <si>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</si>
  <si>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</si>
  <si>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</si>
  <si>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</si>
  <si>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</si>
  <si>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</si>
  <si>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</si>
  <si>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</si>
  <si>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</si>
  <si>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</si>
  <si>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</si>
  <si>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</si>
  <si>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</si>
  <si>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</si>
  <si>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</si>
  <si>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</si>
  <si>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</si>
  <si>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</si>
  <si>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</si>
  <si>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</si>
  <si>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</si>
  <si>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</si>
  <si>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</si>
  <si>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</si>
  <si>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</si>
  <si>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</si>
  <si>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</si>
  <si>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</si>
  <si>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</si>
  <si>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</si>
  <si>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</si>
  <si>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</si>
  <si>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</si>
  <si>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</si>
  <si>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</si>
  <si>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</si>
  <si>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</si>
  <si>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</si>
  <si>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</si>
  <si>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</si>
  <si>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</si>
  <si>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</si>
  <si>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</si>
  <si>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</si>
  <si>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</si>
  <si>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</si>
  <si>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</si>
  <si>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</si>
  <si>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</si>
  <si>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</si>
  <si>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</si>
  <si>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</si>
  <si>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</si>
  <si>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</si>
  <si>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</si>
  <si>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</si>
  <si>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</si>
  <si>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</si>
  <si>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</si>
  <si>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</si>
  <si>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</si>
  <si>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</si>
  <si>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</si>
  <si>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</si>
  <si>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</si>
  <si>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</si>
  <si>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</si>
  <si>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</si>
  <si>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</si>
  <si>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</si>
  <si>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</si>
  <si>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</si>
  <si>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</si>
  <si>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</si>
  <si>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</si>
  <si>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</si>
  <si>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</si>
  <si>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</si>
  <si>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</si>
  <si>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</si>
  <si>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</si>
  <si>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</si>
  <si>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</si>
  <si>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</si>
  <si>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</si>
  <si>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</si>
  <si>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</si>
  <si>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</si>
  <si>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</si>
  <si>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</si>
  <si>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</si>
  <si>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</si>
  <si>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</si>
  <si>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</si>
  <si>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</si>
  <si>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</si>
  <si>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</si>
  <si>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</si>
  <si>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</si>
  <si>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</si>
  <si>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</si>
  <si>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</si>
  <si>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</si>
  <si>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</si>
  <si>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</si>
  <si>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</si>
  <si>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</si>
  <si>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</si>
  <si>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</si>
  <si>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</si>
  <si>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</si>
  <si>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</si>
  <si>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</si>
  <si>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</si>
  <si>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</si>
  <si>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</si>
  <si>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</si>
  <si>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</si>
  <si>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</si>
  <si>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</si>
  <si>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</si>
  <si>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</si>
  <si>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</si>
  <si>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</si>
  <si>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</si>
  <si>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</si>
  <si>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</si>
  <si>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</si>
  <si>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</si>
  <si>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</si>
  <si>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</si>
  <si>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</si>
  <si>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</si>
  <si>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</si>
  <si>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</si>
  <si>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</si>
  <si>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</si>
  <si>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</si>
  <si>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</si>
  <si>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</si>
  <si>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</si>
  <si>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</si>
  <si>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</si>
  <si>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</si>
  <si>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</si>
  <si>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</si>
  <si>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</si>
  <si>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</si>
  <si>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</si>
  <si>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1.8.0</t>
  </si>
  <si>
    <t>AWS Tag</t>
  </si>
  <si>
    <t>org=5500</t>
  </si>
  <si>
    <t>Add extra tags to your instances (key=value). Add another line if you need another tag.</t>
  </si>
  <si>
    <t>0.3.6</t>
  </si>
  <si>
    <t>Recommended for worker</t>
  </si>
  <si>
    <t>Can be used as worker</t>
  </si>
  <si>
    <t>i2.2xlarge</t>
  </si>
  <si>
    <t>i2.xlarge</t>
  </si>
  <si>
    <t>$0.85/hour</t>
  </si>
  <si>
    <t>800 GB</t>
  </si>
  <si>
    <t>$1.71/hour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</si>
</sst>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5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5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120" zoomScaleNormal="120" zoomScalePageLayoutView="120" workbookViewId="0">
      <selection activeCell="A3" sqref="A3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735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731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666</v>
      </c>
      <c r="E9" s="24" t="str">
        <f>"$"&amp;VALUE(LEFT(E7,5))+B9*VALUE(LEFT(E8,5))&amp;"/hour"</f>
        <v>$0.7/hour</v>
      </c>
      <c r="F9" s="2" t="s">
        <v>609</v>
      </c>
    </row>
    <row r="10" spans="1:6" s="23" customFormat="1" ht="28">
      <c r="A10" s="23" t="s">
        <v>732</v>
      </c>
      <c r="B10" s="17" t="s">
        <v>733</v>
      </c>
      <c r="C10" s="3"/>
      <c r="D10" s="24"/>
      <c r="E10" s="24"/>
      <c r="F10" s="2" t="s">
        <v>734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718</v>
      </c>
      <c r="F13" s="1" t="s">
        <v>473</v>
      </c>
    </row>
    <row r="14" spans="1:6">
      <c r="A14" s="1" t="s">
        <v>25</v>
      </c>
      <c r="B14" s="17" t="s">
        <v>719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Sample Method</v>
      </c>
      <c r="B25" s="18" t="str">
        <f>IF(D25&lt;&gt;"",D25,IF(LEN(INDEX(Lookups!$C$21:$Z$30,1,3*MATCH(Setup!$B22,Lookups!$A$21:$A$27,0)-1))=0,"",INDEX(Lookups!$C$21:$Z$30,1,3*MATCH(Setup!$B22,Lookups!$A$21:$A$27,0)-1)))</f>
        <v>all_variables</v>
      </c>
      <c r="C25" s="25" t="str">
        <f>IF(LEN(INDEX(Lookups!$C$21:$Z$30,1,3*MATCH(Setup!$B22,Lookups!$A$21:$A$27,0)))=0,"",INDEX(Lookups!$C$21:$Z$30,1,3*MATCH(Setup!$B22,Lookups!$A$21:$A$27,0)))</f>
        <v>individual_variables / all_variables</v>
      </c>
      <c r="D25" s="27" t="s">
        <v>454</v>
      </c>
      <c r="E25" s="23"/>
    </row>
    <row r="26" spans="1:6" ht="28">
      <c r="A26" s="23" t="str">
        <f>IF(LEN(INDEX(Lookups!$C$21:$Z$30,2,3*MATCH(Setup!$B22,Lookups!$A$21:$A$27,0)-2))=0,"",INDEX(Lookups!$C$21:$Z$30,2,3*MATCH(Setup!$B22,Lookups!$A$21:$A$27,0)-2))</f>
        <v>Number of Samples</v>
      </c>
      <c r="B26" s="18">
        <f>IF(D26&lt;&gt;"",D26,IF(LEN(INDEX(Lookups!$C$21:$Z$30,2,3*MATCH(Setup!$B22,Lookups!$A$21:$A$27,0)-1))=0,"",INDEX(Lookups!$C$21:$Z$30,2,3*MATCH(Setup!$B22,Lookups!$A$21:$A$27,0)-1)))</f>
        <v>30</v>
      </c>
      <c r="C26" s="25" t="str">
        <f>IF(LEN(INDEX(Lookups!$C$21:$Z$30,2,3*MATCH(Setup!$B22,Lookups!$A$21:$A$27,0)))=0,"",INDEX(Lookups!$C$21:$Z$30,2,3*MATCH(Setup!$B22,Lookups!$A$21:$A$27,0)))</f>
        <v>positive integer (if individual, total simulations is this times each variable)</v>
      </c>
      <c r="D26" s="27">
        <v>30</v>
      </c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/>
      </c>
      <c r="B27" s="18" t="str">
        <f>IF(D27&lt;&gt;"",D27,IF(LEN(INDEX(Lookups!$C$21:$Z$30,3,3*MATCH(Setup!$B22,Lookups!$A$21:$A$27,0)-1))=0,"",INDEX(Lookups!$C$21:$Z$30,3,3*MATCH(Setup!$B22,Lookups!$A$21:$A$27,0)-1)))</f>
        <v/>
      </c>
      <c r="C27" s="25" t="str">
        <f>IF(LEN(INDEX(Lookups!$C$21:$Z$30,3,3*MATCH(Setup!$B22,Lookups!$A$21:$A$27,0)))=0,"",INDEX(Lookups!$C$21:$Z$30,3,3*MATCH(Setup!$B22,Lookups!$A$21:$A$27,0)))</f>
        <v/>
      </c>
      <c r="D27" s="27"/>
      <c r="E27" s="23"/>
    </row>
    <row r="28" spans="1:6" s="23" customFormat="1">
      <c r="A28" s="23" t="str">
        <f>IF(LEN(INDEX(Lookups!$C$21:$Z$30,4,3*MATCH(Setup!$B22,Lookups!$A$21:$A$27,0)-2))=0,"",INDEX(Lookups!$C$21:$Z$30,4,3*MATCH(Setup!$B22,Lookups!$A$21:$A$27,0)-2))</f>
        <v/>
      </c>
      <c r="B28" s="18" t="str">
        <f>IF(D28&lt;&gt;"",D28,IF(LEN(INDEX(Lookups!$C$21:$Z$30,4,3*MATCH(Setup!$B22,Lookups!$A$21:$A$27,0)-1))=0,"",INDEX(Lookups!$C$21:$Z$30,4,3*MATCH(Setup!$B22,Lookups!$A$21:$A$27,0)-1)))</f>
        <v/>
      </c>
      <c r="C28" s="25" t="str">
        <f>IF(LEN(INDEX(Lookups!$C$21:$Z$30,4,3*MATCH(Setup!$B22,Lookups!$A$21:$A$27,0)))=0,"",INDEX(Lookups!$C$21:$Z$30,4,3*MATCH(Setup!$B22,Lookups!$A$21:$A$27,0)))</f>
        <v/>
      </c>
      <c r="D28" s="27"/>
    </row>
    <row r="29" spans="1:6" s="23" customFormat="1">
      <c r="A29" s="23" t="str">
        <f>IF(LEN(INDEX(Lookups!$C$21:$Z$30,5,3*MATCH(Setup!$B22,Lookups!$A$21:$A$27,0)-2))=0,"",INDEX(Lookups!$C$21:$Z$30,5,3*MATCH(Setup!$B22,Lookups!$A$21:$A$27,0)-2))</f>
        <v/>
      </c>
      <c r="B29" s="18" t="str">
        <f>IF(D29&lt;&gt;"",D29,IF(LEN(INDEX(Lookups!$C$21:$Z$30,5,3*MATCH(Setup!$B22,Lookups!$A$21:$A$27,0)-1))=0,"",INDEX(Lookups!$C$21:$Z$30,5,3*MATCH(Setup!$B22,Lookups!$A$21:$A$27,0)-1)))</f>
        <v/>
      </c>
      <c r="C29" s="25" t="str">
        <f>IF(LEN(INDEX(Lookups!$C$21:$Z$30,5,3*MATCH(Setup!$B22,Lookups!$A$21:$A$27,0)))=0,"",INDEX(Lookups!$C$21:$Z$30,5,3*MATCH(Setup!$B22,Lookups!$A$21:$A$27,0)))</f>
        <v/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/>
      </c>
      <c r="B30" s="18" t="str">
        <f>IF(D30&lt;&gt;"",D30,IF(LEN(INDEX(Lookups!$C$21:$Z$30,6,3*MATCH(Setup!$B22,Lookups!$A$21:$A$27,0)-1))=0,"",INDEX(Lookups!$C$21:$Z$30,6,3*MATCH(Setup!$B22,Lookups!$A$21:$A$27,0)-1)))</f>
        <v/>
      </c>
      <c r="C30" s="25" t="str">
        <f>IF(LEN(INDEX(Lookups!$C$21:$Z$30,6,3*MATCH(Setup!$B22,Lookups!$A$21:$A$27,0)))=0,"",INDEX(Lookups!$C$21:$Z$30,6,3*MATCH(Setup!$B22,Lookups!$A$21:$A$27,0)))</f>
        <v/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720</v>
      </c>
    </row>
    <row r="40" spans="1:6" s="2" customFormat="1" ht="28">
      <c r="A40" s="6" t="s">
        <v>30</v>
      </c>
      <c r="B40" s="19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721</v>
      </c>
      <c r="C41" s="14" t="s">
        <v>41</v>
      </c>
      <c r="D41" s="14" t="s">
        <v>722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C1" zoomScale="150" zoomScaleNormal="150" zoomScalePageLayoutView="150" workbookViewId="0">
      <selection activeCell="N23" sqref="N2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648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723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724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725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726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727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728</v>
      </c>
      <c r="Q22" s="42" t="s">
        <v>729</v>
      </c>
      <c r="R22" s="42" t="s">
        <v>715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716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717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667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730</v>
      </c>
      <c r="E35" s="42" t="s">
        <v>172</v>
      </c>
      <c r="F35" s="42" t="s">
        <v>706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668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5" t="b">
        <v>1</v>
      </c>
      <c r="B39" s="45" t="s">
        <v>399</v>
      </c>
      <c r="C39" s="39" t="s">
        <v>400</v>
      </c>
      <c r="D39" s="45" t="s">
        <v>400</v>
      </c>
      <c r="E39" s="45" t="s">
        <v>160</v>
      </c>
      <c r="F39" s="45"/>
      <c r="G39" s="45"/>
      <c r="H39" s="45"/>
      <c r="I39" s="45"/>
      <c r="J39" s="4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22" customFormat="1" ht="15">
      <c r="A40" s="10"/>
      <c r="B40" s="10" t="s">
        <v>21</v>
      </c>
      <c r="C40" s="10"/>
      <c r="D40" s="10" t="s">
        <v>401</v>
      </c>
      <c r="E40" s="10" t="s">
        <v>402</v>
      </c>
      <c r="F40" s="10"/>
      <c r="G40" s="10" t="s">
        <v>62</v>
      </c>
      <c r="H40" s="10"/>
      <c r="I40" s="10" t="s">
        <v>431</v>
      </c>
      <c r="J40" s="10" t="s">
        <v>432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2" customFormat="1" ht="15">
      <c r="A41" s="10"/>
      <c r="B41" s="10" t="s">
        <v>21</v>
      </c>
      <c r="C41" s="10"/>
      <c r="D41" s="10" t="s">
        <v>403</v>
      </c>
      <c r="E41" s="10" t="s">
        <v>404</v>
      </c>
      <c r="F41" s="10"/>
      <c r="G41" s="10" t="s">
        <v>62</v>
      </c>
      <c r="H41" s="10"/>
      <c r="I41" s="10" t="s">
        <v>433</v>
      </c>
      <c r="J41" s="10" t="s">
        <v>434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2" customFormat="1" ht="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1"/>
      <c r="Q43" s="41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8" customFormat="1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2" customFormat="1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649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650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707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639</v>
      </c>
      <c r="B5" s="15" t="s">
        <v>708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642</v>
      </c>
      <c r="B6" s="15" t="s">
        <v>709</v>
      </c>
      <c r="C6" s="15" t="s">
        <v>643</v>
      </c>
      <c r="D6" s="15" t="s">
        <v>644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645</v>
      </c>
      <c r="B7" s="15" t="s">
        <v>710</v>
      </c>
      <c r="C7" s="15" t="s">
        <v>646</v>
      </c>
      <c r="D7" s="15" t="s">
        <v>647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669</v>
      </c>
      <c r="B8" s="15"/>
      <c r="C8" s="15"/>
      <c r="D8" s="15" t="s">
        <v>711</v>
      </c>
      <c r="E8" s="15" t="s">
        <v>670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671</v>
      </c>
      <c r="B9" s="15"/>
      <c r="C9" s="15"/>
      <c r="D9" s="15" t="s">
        <v>712</v>
      </c>
      <c r="E9" s="15" t="s">
        <v>670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672</v>
      </c>
      <c r="B10" s="15"/>
      <c r="C10" s="15"/>
      <c r="D10" s="15" t="s">
        <v>713</v>
      </c>
      <c r="E10" s="15" t="s">
        <v>670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673</v>
      </c>
      <c r="B11" s="15"/>
      <c r="C11" s="15"/>
      <c r="D11" s="15" t="s">
        <v>714</v>
      </c>
      <c r="E11" s="15" t="s">
        <v>674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675</v>
      </c>
      <c r="B12" s="15"/>
      <c r="C12" s="15"/>
      <c r="D12" s="15" t="s">
        <v>676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677</v>
      </c>
      <c r="B13" s="15"/>
      <c r="C13" s="15"/>
      <c r="D13" s="15" t="s">
        <v>678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679</v>
      </c>
      <c r="B14" s="15"/>
      <c r="C14" s="15"/>
      <c r="D14" s="15" t="s">
        <v>680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681</v>
      </c>
      <c r="B15" s="15"/>
      <c r="C15" s="15"/>
      <c r="D15" s="15" t="s">
        <v>682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683</v>
      </c>
      <c r="B16" s="15"/>
      <c r="C16" s="15"/>
      <c r="D16" s="15" t="s">
        <v>684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685</v>
      </c>
      <c r="B17" s="15"/>
      <c r="C17" s="15"/>
      <c r="D17" s="15" t="s">
        <v>686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687</v>
      </c>
      <c r="B18" s="15"/>
      <c r="C18" s="15"/>
      <c r="D18" s="15" t="s">
        <v>688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689</v>
      </c>
      <c r="B19" s="15"/>
      <c r="C19" s="15"/>
      <c r="D19" s="15" t="s">
        <v>690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691</v>
      </c>
      <c r="B20" s="15"/>
      <c r="C20" s="15"/>
      <c r="D20" s="15" t="s">
        <v>692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693</v>
      </c>
      <c r="B21" s="15"/>
      <c r="C21" s="15"/>
      <c r="D21" s="15" t="s">
        <v>694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695</v>
      </c>
      <c r="B22" s="15"/>
      <c r="C22" s="15"/>
      <c r="D22" s="15" t="s">
        <v>696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697</v>
      </c>
      <c r="B23" s="15"/>
      <c r="C23" s="15"/>
      <c r="D23" s="15" t="s">
        <v>698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699</v>
      </c>
      <c r="B24" s="15"/>
      <c r="C24" s="15"/>
      <c r="D24" s="15" t="s">
        <v>700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701</v>
      </c>
      <c r="B25" s="15"/>
      <c r="C25" s="15"/>
      <c r="D25" s="15" t="s">
        <v>702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703</v>
      </c>
      <c r="B26" s="15"/>
      <c r="C26" s="15"/>
      <c r="D26" s="15" t="s">
        <v>704</v>
      </c>
      <c r="E26" s="15" t="s">
        <v>705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665</v>
      </c>
      <c r="E1" t="s">
        <v>5</v>
      </c>
    </row>
    <row r="2" spans="1:7" s="22" customFormat="1">
      <c r="A2" s="29" t="s">
        <v>651</v>
      </c>
      <c r="B2" s="22" t="s">
        <v>652</v>
      </c>
      <c r="C2" s="22" t="s">
        <v>653</v>
      </c>
      <c r="D2" s="22" t="s">
        <v>654</v>
      </c>
      <c r="E2" s="22" t="s">
        <v>662</v>
      </c>
    </row>
    <row r="3" spans="1:7" s="22" customFormat="1">
      <c r="A3" s="29" t="s">
        <v>593</v>
      </c>
      <c r="B3" s="22" t="s">
        <v>445</v>
      </c>
      <c r="C3" s="22" t="s">
        <v>594</v>
      </c>
      <c r="D3" s="22" t="s">
        <v>655</v>
      </c>
      <c r="E3" s="22" t="s">
        <v>663</v>
      </c>
    </row>
    <row r="4" spans="1:7" s="22" customFormat="1">
      <c r="A4" s="29" t="s">
        <v>595</v>
      </c>
      <c r="B4" s="22" t="s">
        <v>446</v>
      </c>
      <c r="C4" s="22" t="s">
        <v>596</v>
      </c>
      <c r="D4" s="22" t="s">
        <v>656</v>
      </c>
      <c r="E4" s="22" t="s">
        <v>663</v>
      </c>
    </row>
    <row r="5" spans="1:7" s="22" customFormat="1">
      <c r="A5" s="29" t="s">
        <v>597</v>
      </c>
      <c r="B5" s="22" t="s">
        <v>447</v>
      </c>
      <c r="C5" s="22" t="s">
        <v>598</v>
      </c>
      <c r="D5" s="22" t="s">
        <v>657</v>
      </c>
      <c r="E5" s="22" t="s">
        <v>663</v>
      </c>
    </row>
    <row r="6" spans="1:7" s="22" customFormat="1">
      <c r="A6" s="29" t="s">
        <v>599</v>
      </c>
      <c r="B6" s="22" t="s">
        <v>445</v>
      </c>
      <c r="C6" s="22" t="s">
        <v>600</v>
      </c>
      <c r="D6" s="22" t="s">
        <v>658</v>
      </c>
      <c r="E6" s="22" t="s">
        <v>737</v>
      </c>
    </row>
    <row r="7" spans="1:7" s="22" customFormat="1">
      <c r="A7" s="29" t="s">
        <v>601</v>
      </c>
      <c r="B7" s="22" t="s">
        <v>446</v>
      </c>
      <c r="C7" s="22" t="s">
        <v>602</v>
      </c>
      <c r="D7" s="22" t="s">
        <v>656</v>
      </c>
      <c r="E7" s="22" t="s">
        <v>737</v>
      </c>
    </row>
    <row r="8" spans="1:7" s="22" customFormat="1">
      <c r="A8" s="29" t="s">
        <v>440</v>
      </c>
      <c r="B8" s="22" t="s">
        <v>447</v>
      </c>
      <c r="C8" s="22" t="s">
        <v>603</v>
      </c>
      <c r="D8" s="22" t="s">
        <v>657</v>
      </c>
      <c r="E8" s="22" t="s">
        <v>736</v>
      </c>
    </row>
    <row r="9" spans="1:7" s="22" customFormat="1">
      <c r="A9" s="29" t="s">
        <v>604</v>
      </c>
      <c r="B9" s="22" t="s">
        <v>448</v>
      </c>
      <c r="C9" s="22" t="s">
        <v>605</v>
      </c>
      <c r="D9" s="22" t="s">
        <v>659</v>
      </c>
      <c r="E9" s="22" t="s">
        <v>736</v>
      </c>
    </row>
    <row r="10" spans="1:7">
      <c r="A10" s="29" t="s">
        <v>606</v>
      </c>
      <c r="B10" s="22" t="s">
        <v>660</v>
      </c>
      <c r="C10" s="22" t="s">
        <v>607</v>
      </c>
      <c r="D10" s="22" t="s">
        <v>661</v>
      </c>
      <c r="E10" s="22" t="s">
        <v>736</v>
      </c>
    </row>
    <row r="11" spans="1:7" s="22" customFormat="1">
      <c r="A11" s="29" t="s">
        <v>739</v>
      </c>
      <c r="B11" s="22" t="s">
        <v>446</v>
      </c>
      <c r="C11" s="22" t="s">
        <v>740</v>
      </c>
      <c r="D11" s="22" t="s">
        <v>741</v>
      </c>
      <c r="E11" s="22" t="s">
        <v>664</v>
      </c>
    </row>
    <row r="12" spans="1:7" s="22" customFormat="1">
      <c r="A12" s="29" t="s">
        <v>738</v>
      </c>
      <c r="B12" s="22" t="s">
        <v>447</v>
      </c>
      <c r="C12" s="22" t="s">
        <v>742</v>
      </c>
      <c r="D12" s="22" t="s">
        <v>741</v>
      </c>
      <c r="E12" s="22" t="s">
        <v>664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2014-10-06T23:37:16Z</dcterms:modified>
</cp:coreProperties>
</file>