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<sst xmlns="http://schemas.openxmlformats.org/spreadsheetml/2006/main" count="2354" uniqueCount="734">
  <si>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</si>
  <si>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</si>
  <si>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</si>
  <si>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</si>
  <si>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</si>
  <si>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</si>
  <si>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</si>
  <si>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</si>
  <si>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</si>
  <si>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</si>
  <si>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</si>
  <si>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</si>
  <si>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</si>
  <si>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</si>
  <si>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</si>
  <si>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</si>
  <si>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</si>
  <si>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</si>
  <si>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</si>
  <si>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</si>
  <si>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</si>
  <si>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</si>
  <si>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</si>
  <si>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</si>
  <si>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</si>
  <si>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</si>
  <si>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</si>
  <si>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</si>
  <si>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</si>
  <si>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</si>
  <si>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</si>
  <si>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</si>
  <si>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</si>
  <si>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</si>
  <si>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</si>
  <si>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</si>
  <si>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</si>
  <si>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</si>
  <si>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</si>
  <si>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</si>
  <si>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</si>
  <si>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</si>
  <si>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</si>
  <si>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</si>
  <si>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</si>
  <si>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</si>
  <si>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</si>
  <si>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</si>
  <si>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</si>
  <si>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</si>
  <si>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</si>
  <si>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</si>
  <si>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</si>
  <si>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</si>
  <si>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</si>
  <si>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</si>
  <si>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</si>
  <si>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</si>
  <si>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</si>
  <si>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</si>
  <si>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</si>
  <si>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</si>
  <si>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</si>
  <si>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</si>
  <si>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</si>
  <si>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</si>
  <si>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</si>
  <si>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</si>
  <si>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</si>
  <si>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</si>
  <si>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</si>
  <si>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</si>
  <si>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</si>
  <si>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</si>
  <si>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</si>
  <si>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</si>
  <si>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</si>
  <si>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</si>
  <si>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</si>
  <si>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</si>
  <si>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</si>
  <si>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</si>
  <si>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</si>
  <si>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</si>
  <si>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</si>
  <si>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</si>
  <si>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</si>
  <si>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</si>
  <si>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</si>
  <si>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</si>
  <si>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</si>
  <si>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</si>
  <si>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</si>
  <si>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</si>
  <si>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</si>
  <si>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</si>
  <si>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</si>
  <si>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</si>
  <si>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</si>
  <si>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</si>
  <si>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</si>
  <si>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</si>
  <si>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</si>
  <si>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</si>
  <si>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</si>
  <si>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</si>
  <si>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</si>
  <si>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</si>
  <si>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</si>
  <si>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</si>
  <si>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</si>
  <si>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</si>
  <si>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</si>
  <si>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</si>
  <si>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</si>
  <si>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</si>
  <si>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</si>
  <si>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</si>
  <si>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</si>
  <si>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</si>
  <si>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</si>
  <si>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</si>
  <si>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</si>
  <si>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</si>
  <si>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</si>
  <si>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</si>
  <si>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</si>
  <si>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</si>
  <si>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</si>
  <si>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</si>
  <si>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</si>
  <si>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</si>
  <si>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</si>
  <si>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</si>
  <si>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</si>
  <si>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</si>
  <si>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</si>
  <si>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</si>
  <si>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</si>
  <si>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</si>
  <si>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</si>
  <si>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</si>
  <si>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</si>
  <si>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</si>
  <si>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</si>
  <si>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</si>
  <si>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</si>
  <si>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</si>
  <si>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</si>
  <si>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</si>
  <si>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</si>
  <si>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</si>
  <si>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</si>
  <si>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</si>
  <si>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</si>
  <si>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</si>
  <si>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</si>
  <si>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</si>
  <si>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</si>
  <si>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</si>
  <si>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</si>
  <si>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</si>
  <si>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</si>
  <si>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</si>
  <si>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</si>
  <si>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</si>
  <si>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</si>
  <si>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</si>
  <si>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</si>
  <si>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</si>
  <si>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</si>
  <si>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</si>
  <si>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</si>
  <si>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</si>
  <si>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</si>
  <si>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</si>
  <si>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</si>
  <si>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</si>
  <si>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</si>
  <si>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</si>
  <si>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</si>
  <si>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</si>
  <si>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</si>
  <si>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</si>
  <si>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</si>
  <si>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</si>
  <si>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</si>
  <si>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</si>
  <si>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</si>
  <si>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</si>
  <si>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</si>
  <si>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</si>
  <si>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</si>
  <si>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</si>
  <si>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</si>
  <si>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</si>
  <si>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</si>
  <si>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</si>
  <si>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</si>
  <si>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</si>
  <si>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</si>
  <si>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</si>
  <si>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</si>
  <si>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</si>
  <si>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</si>
  <si>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</si>
  <si>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</si>
  <si>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</si>
  <si>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</si>
  <si>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</si>
  <si>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</si>
  <si>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</si>
  <si>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</si>
  <si>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</si>
  <si>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</si>
  <si>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</si>
  <si>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</si>
  <si>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</si>
  <si>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</si>
  <si>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</si>
  <si>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</si>
  <si>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</si>
  <si>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</si>
  <si>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</si>
  <si>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</si>
  <si>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</si>
  <si>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</si>
  <si>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</si>
  <si>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</si>
  <si>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</si>
  <si>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</si>
  <si>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</si>
  <si>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</si>
  <si>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</si>
  <si>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</si>
  <si>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</si>
  <si>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</si>
  <si>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</si>
  <si>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</si>
  <si>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</si>
  <si>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</si>
  <si>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</si>
  <si>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</si>
  <si>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</si>
  <si>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</si>
  <si>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</si>
  <si>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</si>
  <si>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</si>
  <si>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</si>
  <si>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</si>
  <si>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</si>
  <si>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</si>
  <si>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</si>
  <si>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</si>
  <si>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</si>
  <si>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</si>
  <si>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</si>
  <si>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</si>
  <si>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</si>
  <si>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</si>
  <si>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</si>
  <si>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</si>
  <si>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</si>
  <si>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</si>
  <si>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</si>
  <si>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</si>
  <si>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</si>
  <si>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</si>
  <si>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</si>
  <si>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</si>
  <si>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</si>
  <si>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</si>
  <si>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</si>
  <si>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</si>
  <si>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</si>
  <si>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</si>
  <si>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</si>
  <si>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</si>
  <si>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</si>
  <si>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</si>
  <si>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</si>
  <si>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</si>
  <si>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</si>
  <si>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</si>
  <si>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</si>
  <si>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</si>
  <si>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</si>
  <si>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</si>
  <si>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</si>
  <si>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</si>
  <si>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</si>
  <si>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</si>
  <si>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</si>
  <si>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</si>
  <si>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</si>
  <si>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</si>
  <si>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</si>
  <si>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</si>
  <si>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</si>
  <si>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</si>
  <si>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</si>
  <si>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</si>
  <si>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</si>
  <si>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</si>
  <si>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</si>
  <si>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</si>
  <si>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</si>
  <si>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</si>
  <si>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</si>
  <si>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</si>
  <si>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</si>
  <si>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</si>
  <si>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</si>
  <si>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</si>
  <si>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</si>
  <si>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</si>
  <si>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</si>
  <si>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</si>
  <si>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</si>
  <si>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</si>
  <si>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</si>
  <si>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</si>
  <si>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</si>
  <si>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</si>
  <si>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</si>
  <si>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</si>
  <si>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</si>
  <si>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</si>
  <si>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</si>
  <si>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</si>
  <si>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</si>
  <si>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</si>
  <si>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</si>
  <si>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</si>
  <si>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</si>
  <si>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</si>
  <si>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</si>
  <si>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</si>
  <si>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</si>
  <si>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</si>
  <si>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</si>
  <si>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</si>
  <si>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</si>
  <si>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</si>
  <si>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</si>
  <si>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</si>
  <si>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</si>
  <si>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</si>
  <si>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</si>
  <si>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</si>
  <si>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</si>
  <si>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</si>
  <si>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</si>
  <si>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</si>
  <si>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</si>
  <si>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</si>
  <si>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</si>
  <si>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</si>
  <si>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</si>
  <si>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</si>
  <si>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</si>
  <si>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</si>
  <si>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</si>
  <si>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</si>
  <si>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</si>
  <si>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</si>
  <si>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</si>
  <si>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</si>
  <si>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</si>
  <si>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</si>
  <si>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</si>
  <si>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</si>
  <si>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</si>
  <si>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</si>
  <si>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</si>
  <si>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</si>
  <si>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</si>
  <si>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</si>
  <si>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</si>
  <si>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</si>
  <si>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</si>
  <si>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</si>
  <si>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</si>
  <si>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</si>
  <si>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</si>
  <si>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</si>
  <si>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</si>
  <si>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</si>
  <si>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</si>
  <si>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</si>
  <si>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</si>
  <si>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</si>
  <si>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</si>
  <si>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</si>
  <si>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</si>
  <si>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</si>
  <si>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</si>
  <si>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</si>
  <si>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</si>
  <si>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</si>
  <si>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</si>
  <si>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</si>
  <si>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</si>
  <si>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</si>
  <si>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</si>
  <si>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</si>
  <si>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</si>
  <si>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</si>
  <si>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</si>
  <si>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</si>
  <si>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</si>
  <si>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</si>
  <si>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</si>
  <si>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</si>
  <si>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</si>
  <si>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</si>
  <si>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</si>
  <si>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</si>
  <si>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</si>
  <si>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</si>
  <si>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</si>
  <si>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</si>
  <si>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</si>
  <si>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</si>
  <si>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</si>
  <si>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</si>
  <si>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</si>
  <si>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</si>
  <si>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</si>
  <si>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</si>
  <si>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</si>
  <si>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</si>
  <si>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</si>
  <si>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</si>
  <si>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</si>
  <si>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</si>
  <si>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</si>
  <si>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</si>
  <si>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</si>
  <si>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</si>
  <si>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</si>
  <si>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</si>
  <si>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</si>
  <si>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</si>
  <si>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</si>
  <si>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</si>
  <si>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</si>
  <si>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</si>
  <si>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</si>
  <si>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</si>
  <si>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</si>
  <si>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</si>
  <si>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</si>
  <si>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</si>
  <si>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</si>
  <si>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</si>
  <si>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</si>
  <si>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</si>
  <si>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</si>
  <si>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</si>
  <si>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</si>
  <si>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</si>
  <si>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</si>
  <si>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</si>
  <si>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</si>
  <si>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</si>
  <si>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</si>
  <si>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</si>
  <si>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</si>
  <si>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</si>
  <si>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</si>
  <si>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</si>
  <si>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</si>
  <si>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</si>
  <si>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</si>
  <si>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</si>
  <si>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</si>
  <si>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</si>
  <si>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</si>
  <si>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</si>
  <si>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</si>
  <si>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</si>
  <si>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</si>
  <si>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</si>
  <si>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</si>
  <si>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</si>
  <si>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</si>
  <si>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</si>
  <si>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</si>
  <si>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</si>
  <si>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</si>
  <si>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</si>
  <si>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</si>
  <si>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</si>
  <si>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</si>
  <si>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</si>
  <si>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</si>
  <si>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</si>
  <si>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</si>
  <si>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</si>
  <si>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</si>
  <si>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</si>
  <si>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</si>
  <si>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</si>
  <si>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</si>
  <si>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</si>
  <si>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</si>
  <si>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</si>
  <si>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</si>
  <si>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</si>
  <si>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</si>
  <si>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</si>
  <si>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</si>
  <si>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</si>
  <si>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</si>
  <si>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</si>
  <si>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</si>
  <si>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</si>
  <si>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</si>
  <si>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</si>
  <si>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</si>
  <si>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</si>
  <si>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</si>
  <si>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</si>
  <si>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</si>
  <si>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</si>
  <si>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</si>
  <si>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</si>
  <si>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</si>
  <si>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</si>
  <si>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</si>
  <si>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</si>
  <si>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</si>
  <si>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</si>
  <si>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</si>
  <si>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</si>
  <si>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</si>
  <si>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</si>
  <si>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</si>
  <si>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</si>
  <si>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</si>
  <si>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</si>
  <si>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</si>
  <si>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</si>
  <si>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</si>
  <si>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</si>
  <si>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</si>
  <si>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</si>
  <si>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</si>
  <si>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</si>
  <si>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</si>
  <si>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</si>
  <si>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</si>
  <si>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</si>
  <si>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</si>
  <si>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</si>
  <si>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</si>
  <si>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</si>
  <si>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</si>
  <si>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</si>
  <si>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</si>
  <si>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</si>
  <si>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</si>
  <si>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</si>
  <si>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</si>
  <si>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</si>
  <si>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</si>
  <si>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</si>
  <si>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</si>
  <si>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</si>
  <si>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</si>
  <si>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</si>
  <si>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</si>
  <si>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</si>
  <si>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</si>
  <si>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</si>
  <si>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</si>
  <si>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</si>
  <si>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</si>
  <si>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</si>
  <si>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</si>
  <si>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</si>
  <si>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</si>
  <si>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</si>
  <si>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</si>
  <si>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</si>
  <si>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</si>
  <si>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</si>
  <si>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</si>
  <si>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</si>
  <si>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</si>
  <si>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</si>
  <si>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</si>
  <si>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</si>
  <si>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</si>
  <si>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</si>
  <si>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</si>
  <si>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</si>
  <si>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</si>
  <si>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</si>
  <si>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</si>
  <si>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</si>
  <si>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</si>
  <si>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</si>
  <si>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</si>
  <si>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</si>
  <si>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</si>
  <si>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</si>
  <si>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</si>
  <si>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</si>
  <si>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</si>
  <si>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</si>
  <si>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</si>
  <si>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</si>
  <si>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</si>
  <si>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</si>
  <si>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</si>
  <si>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</si>
  <si>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</si>
  <si>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</si>
  <si>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</si>
  <si>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</si>
  <si>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</si>
  <si>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</si>
  <si>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</si>
  <si>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</si>
  <si>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</si>
  <si>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</si>
  <si>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</si>
  <si>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</si>
  <si>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</si>
  <si>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</si>
  <si>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</si>
  <si>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</si>
  <si>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</si>
  <si>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</si>
  <si>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</si>
  <si>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</si>
  <si>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</si>
  <si>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</si>
  <si>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</si>
  <si>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</si>
  <si>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</si>
  <si>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</si>
  <si>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</si>
  <si>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</si>
  <si>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</si>
  <si>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</si>
  <si>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</si>
  <si>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</si>
  <si>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</si>
  <si>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</si>
  <si>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</si>
  <si>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</si>
  <si>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</si>
  <si>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</si>
  <si>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</si>
  <si>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</si>
  <si>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</si>
  <si>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</si>
  <si>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</si>
  <si>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</si>
  <si>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</si>
  <si>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</si>
  <si>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</si>
  <si>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</si>
  <si>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</si>
  <si>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</si>
  <si>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</si>
  <si>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</si>
  <si>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</si>
  <si>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</si>
  <si>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</si>
  <si>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</si>
  <si>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</si>
  <si>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</si>
  <si>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</si>
  <si>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</si>
  <si>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</si>
  <si>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</si>
  <si>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</si>
  <si>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</si>
  <si>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</si>
  <si>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</si>
  <si>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</si>
  <si>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</si>
  <si>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</si>
  <si>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</si>
  <si>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</si>
  <si>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</si>
  <si>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</si>
  <si>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</si>
  <si>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</si>
  <si>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</si>
  <si>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</si>
  <si>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</si>
  <si>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</si>
  <si>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</si>
  <si>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</si>
  <si>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</si>
  <si>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</si>
  <si>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</si>
  <si>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</si>
  <si>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</si>
  <si>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</si>
  <si>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</si>
  <si>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</si>
  <si>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</si>
  <si>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</si>
  <si>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</si>
  <si>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</si>
  <si>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</si>
  <si>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</si>
  <si>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</si>
  <si>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</si>
  <si>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</si>
  <si>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</si>
  <si>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</si>
  <si>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</si>
  <si>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</si>
  <si>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Optim Template</t>
  </si>
  <si>
    <t>../seeds/large_office_air_cooled_chiller.osm</t>
  </si>
  <si>
    <t>0.3.6</t>
  </si>
  <si>
    <t>1.8.0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</si>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</sst>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20" zoomScaleNormal="120" zoomScalePageLayoutView="120" workbookViewId="0">
      <selection activeCell="A3" sqref="A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722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723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731</v>
      </c>
      <c r="B10" s="17" t="s">
        <v>732</v>
      </c>
      <c r="C10" s="3"/>
      <c r="D10" s="24"/>
      <c r="E10" s="24"/>
      <c r="F10" s="2" t="s">
        <v>733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720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545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epsilonGradient</v>
      </c>
      <c r="B25" s="18">
        <f>IF(D25&lt;&gt;"",D25,IF(LEN(INDEX(Lookups!$C$21:$Z$30,1,3*MATCH(Setup!$B22,Lookups!$A$21:$A$27,0)-1))=0,"",INDEX(Lookups!$C$21:$Z$30,1,3*MATCH(Setup!$B22,Lookups!$A$21:$A$27,0)-1)))</f>
        <v>0.01</v>
      </c>
      <c r="C25" s="25" t="str">
        <f>IF(LEN(INDEX(Lookups!$C$21:$Z$30,1,3*MATCH(Setup!$B22,Lookups!$A$21:$A$27,0)))=0,"",INDEX(Lookups!$C$21:$Z$30,1,3*MATCH(Setup!$B22,Lookups!$A$21:$A$27,0)))</f>
        <v>epsilon in gradient calculation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pgtol</v>
      </c>
      <c r="B26" s="18">
        <f>IF(D26&lt;&gt;"",D26,IF(LEN(INDEX(Lookups!$C$21:$Z$30,2,3*MATCH(Setup!$B22,Lookups!$A$21:$A$27,0)-1))=0,"",INDEX(Lookups!$C$21:$Z$30,2,3*MATCH(Setup!$B22,Lookups!$A$21:$A$27,0)-1)))</f>
        <v>0.01</v>
      </c>
      <c r="C26" s="25" t="str">
        <f>IF(LEN(INDEX(Lookups!$C$21:$Z$30,2,3*MATCH(Setup!$B22,Lookups!$A$21:$A$27,0)))=0,"",INDEX(Lookups!$C$21:$Z$30,2,3*MATCH(Setup!$B22,Lookups!$A$21:$A$27,0)))</f>
        <v>tolerance on the projected gradient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factr</v>
      </c>
      <c r="B27" s="18">
        <f>IF(D27&lt;&gt;"",D27,IF(LEN(INDEX(Lookups!$C$21:$Z$30,3,3*MATCH(Setup!$B22,Lookups!$A$21:$A$27,0)-1))=0,"",INDEX(Lookups!$C$21:$Z$30,3,3*MATCH(Setup!$B22,Lookups!$A$21:$A$27,0)-1)))</f>
        <v>45036000000000</v>
      </c>
      <c r="C27" s="25" t="str">
        <f>IF(LEN(INDEX(Lookups!$C$21:$Z$30,3,3*MATCH(Setup!$B22,Lookups!$A$21:$A$27,0)))=0,"",INDEX(Lookups!$C$21:$Z$30,3,3*MATCH(Setup!$B22,Lookups!$A$21:$A$27,0)))</f>
        <v>Tolerance on delta_F</v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>maxit</v>
      </c>
      <c r="B28" s="18">
        <f>IF(D28&lt;&gt;"",D28,IF(LEN(INDEX(Lookups!$C$21:$Z$30,4,3*MATCH(Setup!$B22,Lookups!$A$21:$A$27,0)-1))=0,"",INDEX(Lookups!$C$21:$Z$30,4,3*MATCH(Setup!$B22,Lookups!$A$21:$A$27,0)-1)))</f>
        <v>100</v>
      </c>
      <c r="C28" s="25" t="str">
        <f>IF(LEN(INDEX(Lookups!$C$21:$Z$30,4,3*MATCH(Setup!$B22,Lookups!$A$21:$A$27,0)))=0,"",INDEX(Lookups!$C$21:$Z$30,4,3*MATCH(Setup!$B22,Lookups!$A$21:$A$27,0)))</f>
        <v>Maximum number of iterations</v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>normType</v>
      </c>
      <c r="B29" s="18" t="str">
        <f>IF(D29&lt;&gt;"",D29,IF(LEN(INDEX(Lookups!$C$21:$Z$30,5,3*MATCH(Setup!$B22,Lookups!$A$21:$A$27,0)-1))=0,"",INDEX(Lookups!$C$21:$Z$30,5,3*MATCH(Setup!$B22,Lookups!$A$21:$A$27,0)-1)))</f>
        <v>minkowski</v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pPower</v>
      </c>
      <c r="B30" s="18">
        <f>IF(D30&lt;&gt;"",D30,IF(LEN(INDEX(Lookups!$C$21:$Z$30,6,3*MATCH(Setup!$B22,Lookups!$A$21:$A$27,0)-1))=0,"",INDEX(Lookups!$C$21:$Z$30,6,3*MATCH(Setup!$B22,Lookups!$A$21:$A$27,0)-1)))</f>
        <v>2</v>
      </c>
      <c r="C30" s="25" t="str">
        <f>IF(LEN(INDEX(Lookups!$C$21:$Z$30,6,3*MATCH(Setup!$B22,Lookups!$A$21:$A$27,0)))=0,"",INDEX(Lookups!$C$21:$Z$30,6,3*MATCH(Setup!$B22,Lookups!$A$21:$A$27,0)))</f>
        <v>Lp norm power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719</v>
      </c>
      <c r="C41" s="14" t="s">
        <v>41</v>
      </c>
      <c r="D41" s="51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J3"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14" sqref="H1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724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724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725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725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725</v>
      </c>
    </row>
    <row r="11" spans="1:7" s="22" customFormat="1">
      <c r="A11" s="22" t="s">
        <v>726</v>
      </c>
      <c r="B11" s="22" t="s">
        <v>446</v>
      </c>
      <c r="C11" s="22" t="s">
        <v>727</v>
      </c>
      <c r="D11" s="22" t="s">
        <v>728</v>
      </c>
      <c r="E11" s="22" t="s">
        <v>658</v>
      </c>
    </row>
    <row r="12" spans="1:7" s="22" customFormat="1">
      <c r="A12" s="22" t="s">
        <v>729</v>
      </c>
      <c r="B12" s="22" t="s">
        <v>447</v>
      </c>
      <c r="C12" s="22" t="s">
        <v>730</v>
      </c>
      <c r="D12" s="22" t="s">
        <v>728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2014-10-06T23:37:09Z</dcterms:modified>
</cp:coreProperties>
</file>