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Lookups!$K$14:$L$20</definedName>
    <definedName name="nsga_nrel">Lookups!$K$14:$L$20</definedName>
    <definedName name="optim">Lookups!$G$13:$H$18</definedName>
    <definedName name="rgenoud">Lookups!$I$13:$J$22</definedName>
    <definedName name="samplemethod">Lookups!$A$8:$A$10</definedName>
    <definedName name="SensitivityType">Lookups!$A$8:$A$9</definedName>
    <definedName name="sentivity">Lookups!$A$8:$A$9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A22" i="7" l="1"/>
  <c r="A27" i="7"/>
  <c r="B25" i="7"/>
  <c r="B34" i="7"/>
  <c r="B33" i="7"/>
  <c r="B32" i="7"/>
  <c r="B31" i="7"/>
  <c r="B30" i="7"/>
  <c r="B29" i="7"/>
  <c r="B28" i="7"/>
  <c r="B27" i="7"/>
  <c r="B26" i="7"/>
  <c r="A25" i="7"/>
  <c r="A26" i="7"/>
  <c r="A28" i="7"/>
  <c r="A29" i="7"/>
  <c r="A30" i="7"/>
  <c r="A31" i="7"/>
  <c r="A34" i="7"/>
  <c r="A33" i="7"/>
  <c r="A32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<sst xmlns="http://schemas.openxmlformats.org/spreadsheetml/2006/main" count="2506" uniqueCount="662">
  <si>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</si>
  <si>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</si>
  <si>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</si>
  <si>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</si>
  <si>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</si>
  <si>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</si>
  <si>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</si>
  <si>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</si>
  <si>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</si>
  <si>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</si>
  <si>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</si>
  <si>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</si>
  <si>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</si>
  <si>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</si>
  <si>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</si>
  <si>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</si>
  <si>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</si>
  <si>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</si>
  <si>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</si>
  <si>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</si>
  <si>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</si>
  <si>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</si>
  <si>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</si>
  <si>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</si>
  <si>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</si>
  <si>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</si>
  <si>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</si>
  <si>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</si>
  <si>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</si>
  <si>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</si>
  <si>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</si>
  <si>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</si>
  <si>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</si>
  <si>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</si>
  <si>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</si>
  <si>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</si>
  <si>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</si>
  <si>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</si>
  <si>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</si>
  <si>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</si>
  <si>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</si>
  <si>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</si>
  <si>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</si>
  <si>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</si>
  <si>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</si>
  <si>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</si>
  <si>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</si>
  <si>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</si>
  <si>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</si>
  <si>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</si>
  <si>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</si>
  <si>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</si>
  <si>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</si>
  <si>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</si>
  <si>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</si>
  <si>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</si>
  <si>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</si>
  <si>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</si>
  <si>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</si>
  <si>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</si>
  <si>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</si>
  <si>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</si>
  <si>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</si>
  <si>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</si>
  <si>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</si>
  <si>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</si>
  <si>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</si>
  <si>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</si>
  <si>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</si>
  <si>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</si>
  <si>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</si>
  <si>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</si>
  <si>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</si>
  <si>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</si>
  <si>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</si>
  <si>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</si>
  <si>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</si>
  <si>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</si>
  <si>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</si>
  <si>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</si>
  <si>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</si>
  <si>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</si>
  <si>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</si>
  <si>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</si>
  <si>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</si>
  <si>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</si>
  <si>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</si>
  <si>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</si>
  <si>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</si>
  <si>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</si>
  <si>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</si>
  <si>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</si>
  <si>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</si>
  <si>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</si>
  <si>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</si>
  <si>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</si>
  <si>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</si>
  <si>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</si>
  <si>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</si>
  <si>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</si>
  <si>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</si>
  <si>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</si>
  <si>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</si>
  <si>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</si>
  <si>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</si>
  <si>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</si>
  <si>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</si>
  <si>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</si>
  <si>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</si>
  <si>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</si>
  <si>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</si>
  <si>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</si>
  <si>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</si>
  <si>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</si>
  <si>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</si>
  <si>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</si>
  <si>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</si>
  <si>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</si>
  <si>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</si>
  <si>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</si>
  <si>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</si>
  <si>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</si>
  <si>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</si>
  <si>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</si>
  <si>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</si>
  <si>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</si>
  <si>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</si>
  <si>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</si>
  <si>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</si>
  <si>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</si>
  <si>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</si>
  <si>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</si>
  <si>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</si>
  <si>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</si>
  <si>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</si>
  <si>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</si>
  <si>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</si>
  <si>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</si>
  <si>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</si>
  <si>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</si>
  <si>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</si>
  <si>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</si>
  <si>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</si>
  <si>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</si>
  <si>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</si>
  <si>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</si>
  <si>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</si>
  <si>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</si>
  <si>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</si>
  <si>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</si>
  <si>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</si>
  <si>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</si>
  <si>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</si>
  <si>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</si>
  <si>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</si>
  <si>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</si>
  <si>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</si>
  <si>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</si>
  <si>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</si>
  <si>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</si>
  <si>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</si>
  <si>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</si>
  <si>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</si>
  <si>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</si>
  <si>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</si>
  <si>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</si>
  <si>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</si>
  <si>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</si>
  <si>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</si>
  <si>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</si>
  <si>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</si>
  <si>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</si>
  <si>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</si>
  <si>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</si>
  <si>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</si>
  <si>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</si>
  <si>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</si>
  <si>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</si>
  <si>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</si>
  <si>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</si>
  <si>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</si>
  <si>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</si>
  <si>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</si>
  <si>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</si>
  <si>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</si>
  <si>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</si>
  <si>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</si>
  <si>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</si>
  <si>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</si>
  <si>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</si>
  <si>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</si>
  <si>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</si>
  <si>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</si>
  <si>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</si>
  <si>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</si>
  <si>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</si>
  <si>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</si>
  <si>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</si>
  <si>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</si>
  <si>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</si>
  <si>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</si>
  <si>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</si>
  <si>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</si>
  <si>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</si>
  <si>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</si>
  <si>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</si>
  <si>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</si>
  <si>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</si>
  <si>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</si>
  <si>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</si>
  <si>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</si>
  <si>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</si>
  <si>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</si>
  <si>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</si>
  <si>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</si>
  <si>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</si>
  <si>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</si>
  <si>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</si>
  <si>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</si>
  <si>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</si>
  <si>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</si>
  <si>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</si>
  <si>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</si>
  <si>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</si>
  <si>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</si>
  <si>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</si>
  <si>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</si>
  <si>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</si>
  <si>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</si>
  <si>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</si>
  <si>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</si>
  <si>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</si>
  <si>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</si>
  <si>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</si>
  <si>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</si>
  <si>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</si>
  <si>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</si>
  <si>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</si>
  <si>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</si>
  <si>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</si>
  <si>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</si>
  <si>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</si>
  <si>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</si>
  <si>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</si>
  <si>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</si>
  <si>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</si>
  <si>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</si>
  <si>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</si>
  <si>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</si>
  <si>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</si>
  <si>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</si>
  <si>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</si>
  <si>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</si>
  <si>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</si>
  <si>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</si>
  <si>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</si>
  <si>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</si>
  <si>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</si>
  <si>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</si>
  <si>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</si>
  <si>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</si>
  <si>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</si>
  <si>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</si>
  <si>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</si>
  <si>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</si>
  <si>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</si>
  <si>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</si>
  <si>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</si>
  <si>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</si>
  <si>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</si>
  <si>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</si>
  <si>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</si>
  <si>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</si>
  <si>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</si>
  <si>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</si>
  <si>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</si>
  <si>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</si>
  <si>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</si>
  <si>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</si>
  <si>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</si>
  <si>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</si>
  <si>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</si>
  <si>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</si>
  <si>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</si>
  <si>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</si>
  <si>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</si>
  <si>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</si>
  <si>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</si>
  <si>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</si>
  <si>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</si>
  <si>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</si>
  <si>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</si>
  <si>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</si>
  <si>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</si>
  <si>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</si>
  <si>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</si>
  <si>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</si>
  <si>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</si>
  <si>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</si>
  <si>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</si>
  <si>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</si>
  <si>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</si>
  <si>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</si>
  <si>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</si>
  <si>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</si>
  <si>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</si>
  <si>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</si>
  <si>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</si>
  <si>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</si>
  <si>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</si>
  <si>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</si>
  <si>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</si>
  <si>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</si>
  <si>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</si>
  <si>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</si>
  <si>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</si>
  <si>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</si>
  <si>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</si>
  <si>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</si>
  <si>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</si>
  <si>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</si>
  <si>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</si>
  <si>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</si>
  <si>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</si>
  <si>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</si>
  <si>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</si>
  <si>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</si>
  <si>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</si>
  <si>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</si>
  <si>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</si>
  <si>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</si>
  <si>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</si>
  <si>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</si>
  <si>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</si>
  <si>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</si>
  <si>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</si>
  <si>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</si>
  <si>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</si>
  <si>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</si>
  <si>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</si>
  <si>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</si>
  <si>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</si>
  <si>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</si>
  <si>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</si>
  <si>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</si>
  <si>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</si>
  <si>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</si>
  <si>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</si>
  <si>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</si>
  <si>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</si>
  <si>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</si>
  <si>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</si>
  <si>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</si>
  <si>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</si>
  <si>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</si>
  <si>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</si>
  <si>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</si>
  <si>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</si>
  <si>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</si>
  <si>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</si>
  <si>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</si>
  <si>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</si>
  <si>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</si>
  <si>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</si>
  <si>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</si>
  <si>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</si>
  <si>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</si>
  <si>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</si>
  <si>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</si>
  <si>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</si>
  <si>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</si>
  <si>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</si>
  <si>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</si>
  <si>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</si>
  <si>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</si>
  <si>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</si>
  <si>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</si>
  <si>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</si>
  <si>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</si>
  <si>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</si>
  <si>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</si>
  <si>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</si>
  <si>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</si>
  <si>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</si>
  <si>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</si>
  <si>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</si>
  <si>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</si>
  <si>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</si>
  <si>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</si>
  <si>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</si>
  <si>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</si>
  <si>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</si>
  <si>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</si>
  <si>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</si>
  <si>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</si>
  <si>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</si>
  <si>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</si>
  <si>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</si>
  <si>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</si>
  <si>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</si>
  <si>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</si>
  <si>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</si>
  <si>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</si>
  <si>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</si>
  <si>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</si>
  <si>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</si>
  <si>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</si>
  <si>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</si>
  <si>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</si>
  <si>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</si>
  <si>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</si>
  <si>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</si>
  <si>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</si>
  <si>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</si>
  <si>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</si>
  <si>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</si>
  <si>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</si>
  <si>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</si>
  <si>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</si>
  <si>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</si>
  <si>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</si>
  <si>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</si>
  <si>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</si>
  <si>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</si>
  <si>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</si>
  <si>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</si>
  <si>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</si>
  <si>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</si>
  <si>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</si>
  <si>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</si>
  <si>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</si>
  <si>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</si>
  <si>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</si>
  <si>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</si>
  <si>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</si>
  <si>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</si>
  <si>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</si>
  <si>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</si>
  <si>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</si>
  <si>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</si>
  <si>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</si>
  <si>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</si>
  <si>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</si>
  <si>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</si>
  <si>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</si>
  <si>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</si>
  <si>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</si>
  <si>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</si>
  <si>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</si>
  <si>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</si>
  <si>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</si>
  <si>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</si>
  <si>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</si>
  <si>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</si>
  <si>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</si>
  <si>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</si>
  <si>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</si>
  <si>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</si>
  <si>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</si>
  <si>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</si>
  <si>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</si>
  <si>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</si>
  <si>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</si>
  <si>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</si>
  <si>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</si>
  <si>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</si>
  <si>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</si>
  <si>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</si>
  <si>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</si>
  <si>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</si>
  <si>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</si>
  <si>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</si>
  <si>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</si>
  <si>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</si>
  <si>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</si>
  <si>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</si>
  <si>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</si>
  <si>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</si>
  <si>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</si>
  <si>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</si>
  <si>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</si>
  <si>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</si>
  <si>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</si>
  <si>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</si>
  <si>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</si>
  <si>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</si>
  <si>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</si>
  <si>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</si>
  <si>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</si>
  <si>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</si>
  <si>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</si>
  <si>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</si>
  <si>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</si>
  <si>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</si>
  <si>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</si>
  <si>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</si>
  <si>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</si>
  <si>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</si>
  <si>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</si>
  <si>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</si>
  <si>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</si>
  <si>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</si>
  <si>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</si>
  <si>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</si>
  <si>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</si>
  <si>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</si>
  <si>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</si>
  <si>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</si>
  <si>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</si>
  <si>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</si>
  <si>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</si>
  <si>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</si>
  <si>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</si>
  <si>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</si>
  <si>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</si>
  <si>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</si>
  <si>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</si>
  <si>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</si>
  <si>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</si>
  <si>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</si>
  <si>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</si>
  <si>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</si>
  <si>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</si>
  <si>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</si>
  <si>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</si>
  <si>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</si>
  <si>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</si>
  <si>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</si>
  <si>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</si>
  <si>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</si>
  <si>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</si>
  <si>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</si>
  <si>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</si>
  <si>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</si>
  <si>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</si>
  <si>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</si>
  <si>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</si>
  <si>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</si>
  <si>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</si>
  <si>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</si>
  <si>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</si>
  <si>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</si>
  <si>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</si>
  <si>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</si>
  <si>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</si>
  <si>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</si>
  <si>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</si>
  <si>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</si>
  <si>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</si>
  <si>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</si>
  <si>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</si>
  <si>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</si>
  <si>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</si>
  <si>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</si>
  <si>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</si>
  <si>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</si>
  <si>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</si>
  <si>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</si>
  <si>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</si>
  <si>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</si>
  <si>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</si>
  <si>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</si>
  <si>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</si>
  <si>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</si>
  <si>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</si>
  <si>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</si>
  <si>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</si>
  <si>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</si>
  <si>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</si>
  <si>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</si>
  <si>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</si>
  <si>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</si>
  <si>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</si>
  <si>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</si>
  <si>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</si>
  <si>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</si>
  <si>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</si>
  <si>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</si>
  <si>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</si>
  <si>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</si>
  <si>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</si>
  <si>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</si>
  <si>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</si>
  <si>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</si>
  <si>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</si>
  <si>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</si>
  <si>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</si>
  <si>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</si>
  <si>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</si>
  <si>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</si>
  <si>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</si>
  <si>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</si>
  <si>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</si>
  <si>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</si>
  <si>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</si>
  <si>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</si>
  <si>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</si>
  <si>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</si>
  <si>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</si>
  <si>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</si>
  <si>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</si>
  <si>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</si>
  <si>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</si>
  <si>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</si>
  <si>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</si>
  <si>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</si>
  <si>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</si>
  <si>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</si>
  <si>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</si>
  <si>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</si>
  <si>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</si>
  <si>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</si>
  <si>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</si>
  <si>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</si>
  <si>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</si>
  <si>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</si>
  <si>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</si>
  <si>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</si>
  <si>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</si>
  <si>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</si>
  <si>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</si>
  <si>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</si>
  <si>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</si>
  <si>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</si>
  <si>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</si>
  <si>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</si>
  <si>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</si>
  <si>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</si>
  <si>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</si>
  <si>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../seeds/medium_office.osm</t>
  </si>
  <si>
    <t>medium_office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</si>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</sst>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0" zoomScale="80" zoomScaleNormal="80" zoomScalePageLayoutView="125" workbookViewId="0">
      <selection activeCell="B21" sqref="B21"/>
    </sheetView>
  </sheetViews>
  <sheetFormatPr defaultColWidth="10.77734375" defaultRowHeight="14.4" x14ac:dyDescent="0.3"/>
  <cols>
    <col min="1" max="1" width="25.77734375" style="1" customWidth="1"/>
    <col min="2" max="2" width="29.33203125" style="3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35"/>
      <c r="C1" s="22"/>
      <c r="D1" s="22"/>
      <c r="E1" s="23" t="s">
        <v>5</v>
      </c>
    </row>
    <row r="2" spans="1:5" s="13" customFormat="1" x14ac:dyDescent="0.3">
      <c r="A2" s="12" t="s">
        <v>443</v>
      </c>
      <c r="B2" s="34"/>
      <c r="C2" s="14"/>
      <c r="D2" s="14"/>
      <c r="E2" s="14"/>
    </row>
    <row r="3" spans="1:5" x14ac:dyDescent="0.3">
      <c r="A3" s="1" t="s">
        <v>444</v>
      </c>
      <c r="B3" s="33" t="s">
        <v>635</v>
      </c>
      <c r="E3" s="1" t="s">
        <v>445</v>
      </c>
    </row>
    <row r="4" spans="1:5" ht="28.8" x14ac:dyDescent="0.3">
      <c r="A4" s="1" t="s">
        <v>476</v>
      </c>
      <c r="B4" s="32" t="s">
        <v>553</v>
      </c>
      <c r="E4" s="2" t="s">
        <v>477</v>
      </c>
    </row>
    <row r="5" spans="1:5" ht="28.8" x14ac:dyDescent="0.3">
      <c r="A5" s="1" t="s">
        <v>494</v>
      </c>
      <c r="B5" s="32" t="s">
        <v>636</v>
      </c>
      <c r="E5" s="2" t="s">
        <v>495</v>
      </c>
    </row>
    <row r="6" spans="1:5" ht="57.6" x14ac:dyDescent="0.3">
      <c r="A6" s="1" t="s">
        <v>496</v>
      </c>
      <c r="B6" s="32" t="s">
        <v>647</v>
      </c>
      <c r="E6" s="2" t="s">
        <v>499</v>
      </c>
    </row>
    <row r="7" spans="1:5" x14ac:dyDescent="0.3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8" x14ac:dyDescent="0.3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2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4"/>
      <c r="C11" s="12"/>
      <c r="D11" s="14"/>
      <c r="E11" s="14"/>
    </row>
    <row r="12" spans="1:5" x14ac:dyDescent="0.3">
      <c r="A12" s="1" t="s">
        <v>44</v>
      </c>
      <c r="B12" s="32" t="s">
        <v>646</v>
      </c>
      <c r="E12" s="1" t="s">
        <v>498</v>
      </c>
    </row>
    <row r="13" spans="1:5" x14ac:dyDescent="0.3">
      <c r="A13" s="1" t="s">
        <v>28</v>
      </c>
      <c r="B13" s="32" t="s">
        <v>469</v>
      </c>
      <c r="E13" s="1" t="s">
        <v>500</v>
      </c>
    </row>
    <row r="14" spans="1:5" x14ac:dyDescent="0.3">
      <c r="A14" s="1" t="s">
        <v>29</v>
      </c>
      <c r="B14" s="32" t="s">
        <v>470</v>
      </c>
    </row>
    <row r="15" spans="1:5" x14ac:dyDescent="0.3">
      <c r="A15" s="1" t="s">
        <v>487</v>
      </c>
      <c r="B15" s="32" t="b">
        <v>1</v>
      </c>
      <c r="E15" s="1" t="s">
        <v>445</v>
      </c>
    </row>
    <row r="16" spans="1:5" x14ac:dyDescent="0.3">
      <c r="A16" s="1" t="s">
        <v>488</v>
      </c>
      <c r="B16" s="31" t="b">
        <v>1</v>
      </c>
      <c r="E16" s="1" t="s">
        <v>497</v>
      </c>
    </row>
    <row r="17" spans="1:5" x14ac:dyDescent="0.3">
      <c r="A17" s="1" t="s">
        <v>489</v>
      </c>
      <c r="B17" s="32" t="s">
        <v>490</v>
      </c>
      <c r="E17" s="1" t="s">
        <v>445</v>
      </c>
    </row>
    <row r="18" spans="1:5" x14ac:dyDescent="0.3">
      <c r="A18" s="1" t="s">
        <v>491</v>
      </c>
      <c r="B18" s="32" t="s">
        <v>602</v>
      </c>
      <c r="E18" s="1" t="s">
        <v>445</v>
      </c>
    </row>
    <row r="19" spans="1:5" x14ac:dyDescent="0.3">
      <c r="B19" s="32"/>
    </row>
    <row r="20" spans="1:5" s="2" customFormat="1" ht="72" x14ac:dyDescent="0.3">
      <c r="A20" s="12" t="s">
        <v>30</v>
      </c>
      <c r="B20" s="34"/>
      <c r="C20" s="12"/>
      <c r="D20" s="12"/>
      <c r="E20" s="14" t="s">
        <v>475</v>
      </c>
    </row>
    <row r="21" spans="1:5" x14ac:dyDescent="0.3">
      <c r="A21" s="1" t="s">
        <v>471</v>
      </c>
      <c r="B21" s="32" t="s">
        <v>15</v>
      </c>
    </row>
    <row r="22" spans="1:5" x14ac:dyDescent="0.3">
      <c r="A22" s="38" t="str">
        <f>IF(IF(ISNA(MATCH($B$21,Lookups!A14,0)),0,1),"Sample Method","")</f>
        <v>Sample Method</v>
      </c>
    </row>
    <row r="23" spans="1:5" s="38" customFormat="1" x14ac:dyDescent="0.3">
      <c r="B23" s="33"/>
    </row>
    <row r="24" spans="1:5" s="2" customFormat="1" ht="72" x14ac:dyDescent="0.3">
      <c r="A24" s="12" t="s">
        <v>467</v>
      </c>
      <c r="B24" s="34"/>
      <c r="C24" s="12"/>
      <c r="D24" s="12"/>
      <c r="E24" s="14" t="s">
        <v>475</v>
      </c>
    </row>
    <row r="25" spans="1:5" x14ac:dyDescent="0.3">
      <c r="A25" s="38" t="str">
        <f>IF(LEN(INDEX(Lookups!$C$13:$L$22,1,2*MATCH(Setup!$B21,Lookups!$A$13:$A$19,0)-1))=0,"",INDEX(Lookups!$C$13:$L$22,1,2*MATCH(Setup!$B21,Lookups!$A$13:$A$19,0)-1))</f>
        <v>Number of Samples</v>
      </c>
      <c r="B25" s="33">
        <f>IF(LEN(INDEX(Lookups!$C$13:$L$22,1,2*MATCH(Setup!$B21,Lookups!$A$13:$A$19,0)))=0,"",INDEX(Lookups!$C$13:$L$22,1,2*MATCH(Setup!$B21,Lookups!$A$13:$A$19,0)))</f>
        <v>30</v>
      </c>
    </row>
    <row r="26" spans="1:5" x14ac:dyDescent="0.3">
      <c r="A26" s="38" t="str">
        <f>IF(LEN(INDEX(Lookups!$C$13:$L$22,2,2*MATCH(Setup!$B21,Lookups!$A$13:$A$19,0)-1))=0,"",INDEX(Lookups!$C$13:$L$22,2,2*MATCH(Setup!$B21,Lookups!$A$13:$A$19,0)-1))</f>
        <v/>
      </c>
      <c r="B26" s="33" t="str">
        <f>IF(LEN(INDEX(Lookups!$C$13:$L$22,2,2*MATCH(Setup!$B21,Lookups!$A$13:$A$19,0)))=0,"",INDEX(Lookups!$C$13:$L$22,2,2*MATCH(Setup!$B21,Lookups!$A$13:$A$19,0)))</f>
        <v/>
      </c>
      <c r="C26" s="38"/>
    </row>
    <row r="27" spans="1:5" x14ac:dyDescent="0.3">
      <c r="A27" s="38" t="str">
        <f>IF(LEN(INDEX(Lookups!$C$13:$L$22,3,2*MATCH(Setup!$B21,Lookups!$A$13:$A$19,0)-1))=0,"",INDEX(Lookups!$C$13:$L$22,3,2*MATCH(Setup!$B21,Lookups!$A$13:$A$19,0)-1))</f>
        <v/>
      </c>
      <c r="B27" s="33" t="str">
        <f>IF(LEN(INDEX(Lookups!$C$13:$L$22,3,2*MATCH(Setup!$B21,Lookups!$A$13:$A$19,0)))=0,"",INDEX(Lookups!$C$13:$L$22,3,2*MATCH(Setup!$B21,Lookups!$A$13:$A$19,0)))</f>
        <v/>
      </c>
    </row>
    <row r="28" spans="1:5" s="38" customFormat="1" x14ac:dyDescent="0.3">
      <c r="A28" s="38" t="str">
        <f>IF(LEN(INDEX(Lookups!$C$13:$L$22,4,2*MATCH(Setup!$B21,Lookups!$A$13:$A$19,0)-1))=0,"",INDEX(Lookups!$C$13:$L$22,4,2*MATCH(Setup!$B21,Lookups!$A$13:$A$19,0)-1))</f>
        <v/>
      </c>
      <c r="B28" s="33" t="str">
        <f>IF(LEN(INDEX(Lookups!$C$13:$L$22,4,2*MATCH(Setup!$B21,Lookups!$A$13:$A$19,0)))=0,"",INDEX(Lookups!$C$13:$L$22,4,2*MATCH(Setup!$B21,Lookups!$A$13:$A$19,0)))</f>
        <v/>
      </c>
    </row>
    <row r="29" spans="1:5" s="38" customFormat="1" x14ac:dyDescent="0.3">
      <c r="A29" s="38" t="str">
        <f>IF(LEN(INDEX(Lookups!$C$13:$L$22,5,2*MATCH(Setup!$B21,Lookups!$A$13:$A$19,0)-1))=0,"",INDEX(Lookups!$C$13:$L$22,5,2*MATCH(Setup!$B21,Lookups!$A$13:$A$19,0)-1))</f>
        <v/>
      </c>
      <c r="B29" s="33" t="str">
        <f>IF(LEN(INDEX(Lookups!$C$13:$L$22,5,2*MATCH(Setup!$B21,Lookups!$A$13:$A$19,0)))=0,"",INDEX(Lookups!$C$13:$L$22,5,2*MATCH(Setup!$B21,Lookups!$A$13:$A$19,0)))</f>
        <v/>
      </c>
    </row>
    <row r="30" spans="1:5" s="38" customFormat="1" x14ac:dyDescent="0.3">
      <c r="A30" s="38" t="str">
        <f>IF(LEN(INDEX(Lookups!$C$13:$L$22,6,2*MATCH(Setup!$B21,Lookups!$A$13:$A$19,0)-1))=0,"",INDEX(Lookups!$C$13:$L$22,6,2*MATCH(Setup!$B21,Lookups!$A$13:$A$19,0)-1))</f>
        <v/>
      </c>
      <c r="B30" s="33" t="str">
        <f>IF(LEN(INDEX(Lookups!$C$13:$L$22,6,2*MATCH(Setup!$B21,Lookups!$A$13:$A$19,0)))=0,"",INDEX(Lookups!$C$13:$L$22,6,2*MATCH(Setup!$B21,Lookups!$A$13:$A$19,0)))</f>
        <v/>
      </c>
    </row>
    <row r="31" spans="1:5" s="38" customFormat="1" x14ac:dyDescent="0.3">
      <c r="A31" s="38" t="str">
        <f>IF(LEN(INDEX(Lookups!$C$13:$L$22,7,2*MATCH(Setup!$B21,Lookups!$A$13:$A$19,0)-1))=0,"",INDEX(Lookups!$C$13:$L$22,7,2*MATCH(Setup!$B21,Lookups!$A$13:$A$19,0)-1))</f>
        <v/>
      </c>
      <c r="B31" s="33" t="str">
        <f>IF(LEN(INDEX(Lookups!$C$13:$L$22,7,2*MATCH(Setup!$B21,Lookups!$A$13:$A$19,0)))=0,"",INDEX(Lookups!$C$13:$L$22,7,2*MATCH(Setup!$B21,Lookups!$A$13:$A$19,0)))</f>
        <v/>
      </c>
    </row>
    <row r="32" spans="1:5" s="38" customFormat="1" x14ac:dyDescent="0.3">
      <c r="A32" s="38" t="str">
        <f>IF(LEN(INDEX(Lookups!$C$13:$L$22,8,2*MATCH(Setup!$B21,Lookups!$A$13:$A$19,0)-1))=0,"",INDEX(Lookups!$C$13:$L$22,8,2*MATCH(Setup!$B21,Lookups!$A$13:$A$19,0)-1))</f>
        <v/>
      </c>
      <c r="B32" s="33" t="str">
        <f>IF(LEN(INDEX(Lookups!$C$13:$L$22,8,2*MATCH(Setup!$B21,Lookups!$A$13:$A$19,0)))=0,"",INDEX(Lookups!$C$13:$L$22,8,2*MATCH(Setup!$B21,Lookups!$A$13:$A$19,0)))</f>
        <v/>
      </c>
    </row>
    <row r="33" spans="1:5" s="38" customFormat="1" x14ac:dyDescent="0.3">
      <c r="A33" s="38" t="str">
        <f>IF(LEN(INDEX(Lookups!$C$13:$L$22,9,2*MATCH(Setup!$B21,Lookups!$A$13:$A$19,0)-1))=0,"",INDEX(Lookups!$C$13:$L$22,9,2*MATCH(Setup!$B21,Lookups!$A$13:$A$19,0)-1))</f>
        <v/>
      </c>
      <c r="B33" s="33" t="str">
        <f>IF(LEN(INDEX(Lookups!$C$13:$L$22,9,2*MATCH(Setup!$B21,Lookups!$A$13:$A$19,0)))=0,"",INDEX(Lookups!$C$13:$L$22,9,2*MATCH(Setup!$B21,Lookups!$A$13:$A$19,0)))</f>
        <v/>
      </c>
    </row>
    <row r="34" spans="1:5" x14ac:dyDescent="0.3">
      <c r="A34" s="38" t="str">
        <f>IF(LEN(INDEX(Lookups!$C$13:$L$22,10,2*MATCH(Setup!$B21,Lookups!$A$13:$A$19,0)-1))=0,"",INDEX(Lookups!$C$13:$L$22,10,2*MATCH(Setup!$B21,Lookups!$A$13:$A$19,0)-1))</f>
        <v/>
      </c>
      <c r="B34" s="33" t="str">
        <f>IF(LEN(INDEX(Lookups!$C$13:$L$22,10,2*MATCH(Setup!$B21,Lookups!$A$13:$A$19,0)))=0,"",INDEX(Lookups!$C$13:$L$22,10,2*MATCH(Setup!$B21,Lookups!$A$13:$A$19,0)))</f>
        <v/>
      </c>
    </row>
    <row r="35" spans="1:5" s="38" customFormat="1" x14ac:dyDescent="0.3">
      <c r="B35" s="33"/>
    </row>
    <row r="36" spans="1:5" s="2" customFormat="1" ht="28.8" x14ac:dyDescent="0.3">
      <c r="A36" s="12" t="s">
        <v>36</v>
      </c>
      <c r="B36" s="34" t="s">
        <v>41</v>
      </c>
      <c r="C36" s="12" t="s">
        <v>34</v>
      </c>
      <c r="D36" s="12"/>
      <c r="E36" s="14"/>
    </row>
    <row r="37" spans="1:5" x14ac:dyDescent="0.3">
      <c r="A37" s="1" t="s">
        <v>32</v>
      </c>
      <c r="B37" s="32" t="s">
        <v>468</v>
      </c>
    </row>
    <row r="39" spans="1:5" s="2" customFormat="1" ht="28.8" x14ac:dyDescent="0.3">
      <c r="A39" s="12" t="s">
        <v>33</v>
      </c>
      <c r="B39" s="34" t="s">
        <v>473</v>
      </c>
      <c r="C39" s="12" t="s">
        <v>43</v>
      </c>
      <c r="D39" s="12" t="s">
        <v>41</v>
      </c>
      <c r="E39" s="14" t="s">
        <v>465</v>
      </c>
    </row>
    <row r="40" spans="1:5" ht="43.2" x14ac:dyDescent="0.3">
      <c r="A40" s="1" t="s">
        <v>35</v>
      </c>
      <c r="B40" s="33" t="s">
        <v>630</v>
      </c>
      <c r="C40" s="1" t="s">
        <v>46</v>
      </c>
      <c r="D40" s="24" t="s">
        <v>629</v>
      </c>
      <c r="E40" s="2" t="s">
        <v>466</v>
      </c>
    </row>
    <row r="42" spans="1:5" s="2" customFormat="1" ht="43.2" x14ac:dyDescent="0.3">
      <c r="A42" s="12" t="s">
        <v>38</v>
      </c>
      <c r="B42" s="34" t="s">
        <v>37</v>
      </c>
      <c r="C42" s="12" t="s">
        <v>42</v>
      </c>
      <c r="D42" s="12"/>
      <c r="E42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showInputMessage="1" showErrorMessage="1" sqref="B22">
      <formula1>samplemethod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zoomScale="90" zoomScaleNormal="90" zoomScalePageLayoutView="90" workbookViewId="0">
      <pane ySplit="3" topLeftCell="A4" activePane="bottomLeft" state="frozen"/>
      <selection pane="bottomLeft" activeCell="C4" sqref="C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7773437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77734375" style="1" customWidth="1"/>
    <col min="16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27" t="s">
        <v>502</v>
      </c>
      <c r="Q1" s="28"/>
      <c r="R1" s="6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.6" x14ac:dyDescent="0.3">
      <c r="A2" s="9" t="s">
        <v>3</v>
      </c>
      <c r="B2" s="9" t="s">
        <v>40</v>
      </c>
      <c r="C2" s="9" t="s">
        <v>634</v>
      </c>
      <c r="D2" s="9" t="s">
        <v>633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/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628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x14ac:dyDescent="0.3">
      <c r="A4" s="1" t="b">
        <v>0</v>
      </c>
      <c r="B4" s="1" t="s">
        <v>16</v>
      </c>
      <c r="D4" s="1" t="s">
        <v>16</v>
      </c>
    </row>
    <row r="5" spans="1:26" x14ac:dyDescent="0.3">
      <c r="B5" s="1" t="s">
        <v>23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 x14ac:dyDescent="0.3">
      <c r="A6" t="b">
        <v>1</v>
      </c>
      <c r="B6" t="s">
        <v>73</v>
      </c>
      <c r="C6"/>
      <c r="D6" t="s">
        <v>49</v>
      </c>
      <c r="E6" s="1" t="s">
        <v>74</v>
      </c>
      <c r="F6"/>
      <c r="G6"/>
      <c r="H6"/>
      <c r="I6"/>
      <c r="K6" s="3"/>
      <c r="L6" s="3"/>
      <c r="M6" s="3"/>
      <c r="N6" s="3"/>
      <c r="O6" s="3"/>
      <c r="Q6" s="4"/>
    </row>
    <row r="7" spans="1:26" x14ac:dyDescent="0.3">
      <c r="A7"/>
      <c r="B7" t="s">
        <v>23</v>
      </c>
      <c r="C7"/>
      <c r="D7" t="s">
        <v>50</v>
      </c>
      <c r="E7" t="s">
        <v>51</v>
      </c>
      <c r="F7" t="s">
        <v>2</v>
      </c>
      <c r="G7" t="s">
        <v>68</v>
      </c>
      <c r="H7"/>
      <c r="I7" t="s">
        <v>72</v>
      </c>
      <c r="J7" t="s">
        <v>89</v>
      </c>
      <c r="K7" s="3"/>
      <c r="L7" s="3"/>
      <c r="M7" s="3"/>
      <c r="N7" s="3"/>
      <c r="O7" s="3"/>
      <c r="Q7" s="4"/>
    </row>
    <row r="8" spans="1:26" x14ac:dyDescent="0.3">
      <c r="A8"/>
      <c r="B8" t="s">
        <v>24</v>
      </c>
      <c r="C8"/>
      <c r="D8" t="s">
        <v>93</v>
      </c>
      <c r="E8" t="s">
        <v>52</v>
      </c>
      <c r="F8" t="s">
        <v>15</v>
      </c>
      <c r="G8" t="s">
        <v>70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26</v>
      </c>
    </row>
    <row r="9" spans="1:26" x14ac:dyDescent="0.3">
      <c r="A9"/>
      <c r="B9" t="s">
        <v>23</v>
      </c>
      <c r="C9"/>
      <c r="D9" s="15" t="s">
        <v>53</v>
      </c>
      <c r="E9" t="s">
        <v>54</v>
      </c>
      <c r="F9" t="s">
        <v>2</v>
      </c>
      <c r="G9" t="s">
        <v>70</v>
      </c>
      <c r="H9"/>
      <c r="I9">
        <v>0</v>
      </c>
      <c r="K9" s="3"/>
      <c r="L9" s="3"/>
      <c r="M9" s="3"/>
      <c r="N9" s="3"/>
      <c r="O9" s="3"/>
      <c r="Q9" s="4"/>
    </row>
    <row r="10" spans="1:26" x14ac:dyDescent="0.3">
      <c r="A10"/>
      <c r="B10" t="s">
        <v>23</v>
      </c>
      <c r="C10"/>
      <c r="D10" t="s">
        <v>55</v>
      </c>
      <c r="E10" t="s">
        <v>56</v>
      </c>
      <c r="F10" t="s">
        <v>2</v>
      </c>
      <c r="G10" t="s">
        <v>70</v>
      </c>
      <c r="H10"/>
      <c r="I10">
        <v>0</v>
      </c>
      <c r="K10" s="3"/>
      <c r="L10" s="3"/>
      <c r="M10" s="3"/>
      <c r="N10" s="3"/>
      <c r="O10" s="3"/>
      <c r="Q10" s="4"/>
    </row>
    <row r="11" spans="1:26" x14ac:dyDescent="0.3">
      <c r="A11"/>
      <c r="B11" t="s">
        <v>23</v>
      </c>
      <c r="C11"/>
      <c r="D11" t="s">
        <v>57</v>
      </c>
      <c r="E11" t="s">
        <v>58</v>
      </c>
      <c r="F11" t="s">
        <v>2</v>
      </c>
      <c r="G11" t="s">
        <v>71</v>
      </c>
      <c r="H11"/>
      <c r="I11">
        <v>0</v>
      </c>
      <c r="K11" s="3"/>
      <c r="L11" s="3"/>
      <c r="M11" s="3"/>
      <c r="N11" s="3"/>
      <c r="O11" s="3"/>
      <c r="Q11" s="4"/>
    </row>
    <row r="12" spans="1:26" x14ac:dyDescent="0.3">
      <c r="A12"/>
      <c r="B12" t="s">
        <v>23</v>
      </c>
      <c r="C12"/>
      <c r="D12" t="s">
        <v>59</v>
      </c>
      <c r="E12" t="s">
        <v>60</v>
      </c>
      <c r="F12" t="s">
        <v>2</v>
      </c>
      <c r="G12" t="s">
        <v>69</v>
      </c>
      <c r="H12"/>
      <c r="I12" t="b">
        <v>1</v>
      </c>
      <c r="K12" s="3"/>
      <c r="L12" s="3"/>
      <c r="M12" s="3"/>
      <c r="N12" s="3"/>
      <c r="O12" s="3"/>
      <c r="Q12" s="4"/>
    </row>
    <row r="13" spans="1:26" x14ac:dyDescent="0.3">
      <c r="A13"/>
      <c r="B13" t="s">
        <v>23</v>
      </c>
      <c r="C13"/>
      <c r="D13" t="s">
        <v>61</v>
      </c>
      <c r="E13" t="s">
        <v>62</v>
      </c>
      <c r="F13" t="s">
        <v>2</v>
      </c>
      <c r="G13" t="s">
        <v>71</v>
      </c>
      <c r="H13"/>
      <c r="I13">
        <v>15</v>
      </c>
      <c r="K13" s="3"/>
      <c r="L13" s="3"/>
      <c r="M13" s="3"/>
      <c r="N13" s="3"/>
      <c r="O13" s="3"/>
      <c r="Q13" s="4"/>
    </row>
    <row r="14" spans="1:26" x14ac:dyDescent="0.3">
      <c r="A14"/>
      <c r="B14" t="s">
        <v>23</v>
      </c>
      <c r="C14"/>
      <c r="D14" t="s">
        <v>63</v>
      </c>
      <c r="E14" t="s">
        <v>64</v>
      </c>
      <c r="F14" t="s">
        <v>2</v>
      </c>
      <c r="G14" t="s">
        <v>70</v>
      </c>
      <c r="H14"/>
      <c r="I14">
        <v>0</v>
      </c>
      <c r="K14" s="3"/>
      <c r="L14" s="3"/>
      <c r="M14" s="3"/>
      <c r="N14" s="3"/>
      <c r="O14" s="3"/>
      <c r="Q14" s="4"/>
    </row>
    <row r="15" spans="1:26" x14ac:dyDescent="0.3">
      <c r="A15"/>
      <c r="B15" t="s">
        <v>23</v>
      </c>
      <c r="C15"/>
      <c r="D15" t="s">
        <v>65</v>
      </c>
      <c r="E15" t="s">
        <v>66</v>
      </c>
      <c r="F15" t="s">
        <v>2</v>
      </c>
      <c r="G15" t="s">
        <v>71</v>
      </c>
      <c r="H15"/>
      <c r="I15">
        <v>1</v>
      </c>
      <c r="K15" s="3"/>
      <c r="L15" s="3"/>
      <c r="M15" s="3"/>
      <c r="N15" s="3"/>
      <c r="O15" s="3"/>
      <c r="Q15" s="4"/>
    </row>
    <row r="16" spans="1:26" ht="15.6" x14ac:dyDescent="0.3">
      <c r="A16" s="20" t="b">
        <v>1</v>
      </c>
      <c r="B16" s="20" t="s">
        <v>293</v>
      </c>
      <c r="C16" s="20"/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.6" x14ac:dyDescent="0.3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ht="15.6" x14ac:dyDescent="0.3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26</v>
      </c>
    </row>
    <row r="19" spans="1:18" ht="15.6" x14ac:dyDescent="0.3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.6" x14ac:dyDescent="0.3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.6" x14ac:dyDescent="0.3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.6" x14ac:dyDescent="0.3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.6" x14ac:dyDescent="0.3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 x14ac:dyDescent="0.3">
      <c r="A26" t="b">
        <v>1</v>
      </c>
      <c r="B26" t="s">
        <v>75</v>
      </c>
      <c r="D26" t="s">
        <v>75</v>
      </c>
      <c r="E26" t="s">
        <v>74</v>
      </c>
      <c r="P26" s="1"/>
    </row>
    <row r="27" spans="1:18" customFormat="1" x14ac:dyDescent="0.3">
      <c r="B27" t="s">
        <v>23</v>
      </c>
      <c r="D27" t="s">
        <v>50</v>
      </c>
      <c r="E27" t="s">
        <v>51</v>
      </c>
      <c r="F27" t="s">
        <v>2</v>
      </c>
      <c r="G27" t="s">
        <v>68</v>
      </c>
      <c r="I27" t="s">
        <v>72</v>
      </c>
      <c r="J27" t="s">
        <v>89</v>
      </c>
      <c r="P27" s="1"/>
    </row>
    <row r="28" spans="1:18" customFormat="1" x14ac:dyDescent="0.3">
      <c r="B28" t="s">
        <v>24</v>
      </c>
      <c r="D28" s="19" t="s">
        <v>92</v>
      </c>
      <c r="E28" t="s">
        <v>76</v>
      </c>
      <c r="F28" t="s">
        <v>15</v>
      </c>
      <c r="G28" t="s">
        <v>70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27</v>
      </c>
    </row>
    <row r="29" spans="1:18" customFormat="1" x14ac:dyDescent="0.3">
      <c r="B29" t="s">
        <v>23</v>
      </c>
      <c r="D29" t="s">
        <v>77</v>
      </c>
      <c r="E29" t="s">
        <v>54</v>
      </c>
      <c r="F29" t="s">
        <v>2</v>
      </c>
      <c r="G29" t="s">
        <v>70</v>
      </c>
      <c r="I29">
        <v>0</v>
      </c>
      <c r="P29" s="1"/>
    </row>
    <row r="30" spans="1:18" customFormat="1" x14ac:dyDescent="0.3">
      <c r="B30" t="s">
        <v>23</v>
      </c>
      <c r="D30" t="s">
        <v>78</v>
      </c>
      <c r="E30" t="s">
        <v>64</v>
      </c>
      <c r="F30" t="s">
        <v>2</v>
      </c>
      <c r="G30" t="s">
        <v>70</v>
      </c>
      <c r="I30">
        <v>0</v>
      </c>
      <c r="P30" s="1"/>
    </row>
    <row r="31" spans="1:18" customFormat="1" x14ac:dyDescent="0.3">
      <c r="B31" t="s">
        <v>23</v>
      </c>
      <c r="D31" t="s">
        <v>65</v>
      </c>
      <c r="E31" t="s">
        <v>66</v>
      </c>
      <c r="F31" t="s">
        <v>2</v>
      </c>
      <c r="G31" t="s">
        <v>71</v>
      </c>
      <c r="I31">
        <v>1</v>
      </c>
      <c r="P31" s="1"/>
    </row>
    <row r="32" spans="1:18" customFormat="1" ht="15.6" x14ac:dyDescent="0.3">
      <c r="A32" s="20" t="b">
        <v>1</v>
      </c>
      <c r="B32" s="20" t="s">
        <v>195</v>
      </c>
      <c r="C32" s="20"/>
      <c r="D32" s="20" t="s">
        <v>196</v>
      </c>
      <c r="E32" s="20" t="s">
        <v>74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27</v>
      </c>
    </row>
    <row r="34" spans="1:18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27</v>
      </c>
    </row>
    <row r="35" spans="1:18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1"/>
    </row>
    <row r="36" spans="1:18" customFormat="1" ht="15.6" x14ac:dyDescent="0.3">
      <c r="A36" s="20" t="b">
        <v>1</v>
      </c>
      <c r="B36" s="20" t="s">
        <v>335</v>
      </c>
      <c r="C36" s="20"/>
      <c r="D36" s="20" t="s">
        <v>336</v>
      </c>
      <c r="E36" s="20" t="s">
        <v>74</v>
      </c>
      <c r="F36" s="20"/>
      <c r="G36" s="20"/>
      <c r="H36" s="20"/>
      <c r="I36" s="20"/>
      <c r="J36" s="20"/>
      <c r="P36" s="1"/>
    </row>
    <row r="37" spans="1:18" customFormat="1" ht="15.6" x14ac:dyDescent="0.3">
      <c r="A37" s="20"/>
      <c r="B37" s="20" t="s">
        <v>23</v>
      </c>
      <c r="C37" s="20"/>
      <c r="D37" s="20" t="s">
        <v>50</v>
      </c>
      <c r="E37" s="20" t="s">
        <v>51</v>
      </c>
      <c r="F37" s="20" t="s">
        <v>2</v>
      </c>
      <c r="G37" s="20" t="s">
        <v>68</v>
      </c>
      <c r="H37" s="20"/>
      <c r="I37" s="20" t="s">
        <v>72</v>
      </c>
      <c r="J37" s="20" t="s">
        <v>89</v>
      </c>
      <c r="P37" s="1"/>
    </row>
    <row r="38" spans="1:18" customFormat="1" ht="15.6" x14ac:dyDescent="0.3">
      <c r="A38" s="20"/>
      <c r="B38" s="20" t="s">
        <v>24</v>
      </c>
      <c r="C38" s="20"/>
      <c r="D38" s="20" t="s">
        <v>337</v>
      </c>
      <c r="E38" s="20" t="s">
        <v>338</v>
      </c>
      <c r="F38" s="20" t="s">
        <v>15</v>
      </c>
      <c r="G38" s="20" t="s">
        <v>70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26</v>
      </c>
    </row>
    <row r="39" spans="1:18" customFormat="1" ht="15.6" x14ac:dyDescent="0.3">
      <c r="A39" s="20" t="b">
        <v>1</v>
      </c>
      <c r="B39" s="20" t="s">
        <v>224</v>
      </c>
      <c r="C39" s="20"/>
      <c r="D39" s="20" t="s">
        <v>225</v>
      </c>
      <c r="E39" s="20" t="s">
        <v>74</v>
      </c>
      <c r="F39" s="20"/>
      <c r="G39" s="20"/>
      <c r="H39" s="20"/>
      <c r="I39" s="20"/>
      <c r="J39" s="20"/>
      <c r="P39" s="1"/>
    </row>
    <row r="40" spans="1:18" customFormat="1" ht="15.6" x14ac:dyDescent="0.3">
      <c r="A40" s="20"/>
      <c r="B40" s="20" t="s">
        <v>23</v>
      </c>
      <c r="C40" s="20"/>
      <c r="D40" s="20" t="s">
        <v>219</v>
      </c>
      <c r="E40" s="20" t="s">
        <v>134</v>
      </c>
      <c r="F40" s="20" t="s">
        <v>2</v>
      </c>
      <c r="G40" s="20" t="s">
        <v>68</v>
      </c>
      <c r="H40" s="20"/>
      <c r="I40" s="20" t="s">
        <v>425</v>
      </c>
      <c r="J40" s="20" t="s">
        <v>426</v>
      </c>
      <c r="P40" s="1"/>
    </row>
    <row r="41" spans="1:18" customFormat="1" ht="15.6" x14ac:dyDescent="0.3">
      <c r="A41" s="20"/>
      <c r="B41" s="20" t="s">
        <v>23</v>
      </c>
      <c r="C41" s="20"/>
      <c r="D41" s="20" t="s">
        <v>226</v>
      </c>
      <c r="E41" s="20" t="s">
        <v>227</v>
      </c>
      <c r="F41" s="20" t="s">
        <v>2</v>
      </c>
      <c r="G41" s="20" t="s">
        <v>68</v>
      </c>
      <c r="H41" s="20"/>
      <c r="I41" s="20" t="s">
        <v>554</v>
      </c>
      <c r="J41" s="20" t="s">
        <v>555</v>
      </c>
      <c r="P41" s="1"/>
    </row>
    <row r="42" spans="1:18" customFormat="1" ht="15.6" x14ac:dyDescent="0.3">
      <c r="A42" s="20"/>
      <c r="B42" s="20" t="s">
        <v>24</v>
      </c>
      <c r="C42" s="20"/>
      <c r="D42" s="20" t="s">
        <v>228</v>
      </c>
      <c r="E42" s="20" t="s">
        <v>229</v>
      </c>
      <c r="F42" s="20" t="s">
        <v>15</v>
      </c>
      <c r="G42" s="20" t="s">
        <v>70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26</v>
      </c>
    </row>
    <row r="43" spans="1:18" customFormat="1" ht="15.6" x14ac:dyDescent="0.3">
      <c r="A43" s="20"/>
      <c r="B43" s="20" t="s">
        <v>23</v>
      </c>
      <c r="C43" s="20"/>
      <c r="D43" s="20" t="s">
        <v>230</v>
      </c>
      <c r="E43" s="20" t="s">
        <v>231</v>
      </c>
      <c r="F43" s="20" t="s">
        <v>2</v>
      </c>
      <c r="G43" s="20" t="s">
        <v>70</v>
      </c>
      <c r="H43" s="20"/>
      <c r="I43" s="20">
        <v>28</v>
      </c>
      <c r="J43" s="20"/>
      <c r="P43" s="1"/>
    </row>
    <row r="44" spans="1:18" customFormat="1" ht="15.6" x14ac:dyDescent="0.3">
      <c r="A44" s="20"/>
      <c r="B44" s="20" t="s">
        <v>23</v>
      </c>
      <c r="C44" s="20"/>
      <c r="D44" s="20" t="s">
        <v>232</v>
      </c>
      <c r="E44" s="20" t="s">
        <v>233</v>
      </c>
      <c r="F44" s="20" t="s">
        <v>2</v>
      </c>
      <c r="G44" s="20" t="s">
        <v>70</v>
      </c>
      <c r="H44" s="20"/>
      <c r="I44" s="20">
        <v>55</v>
      </c>
      <c r="J44" s="20"/>
      <c r="P44" s="1"/>
    </row>
    <row r="45" spans="1:18" customFormat="1" ht="15.6" x14ac:dyDescent="0.3">
      <c r="A45" s="20"/>
      <c r="B45" s="20" t="s">
        <v>23</v>
      </c>
      <c r="C45" s="20"/>
      <c r="D45" s="20" t="s">
        <v>234</v>
      </c>
      <c r="E45" s="20" t="s">
        <v>235</v>
      </c>
      <c r="F45" s="20" t="s">
        <v>2</v>
      </c>
      <c r="G45" s="20" t="s">
        <v>70</v>
      </c>
      <c r="H45" s="20"/>
      <c r="I45" s="20">
        <v>-148</v>
      </c>
      <c r="J45" s="20"/>
      <c r="P45" s="1"/>
    </row>
    <row r="46" spans="1:18" customFormat="1" ht="15.6" x14ac:dyDescent="0.3">
      <c r="A46" s="20"/>
      <c r="B46" s="20" t="s">
        <v>23</v>
      </c>
      <c r="C46" s="20"/>
      <c r="D46" s="20" t="s">
        <v>220</v>
      </c>
      <c r="E46" s="20" t="s">
        <v>99</v>
      </c>
      <c r="F46" s="20" t="s">
        <v>2</v>
      </c>
      <c r="G46" s="20" t="s">
        <v>69</v>
      </c>
      <c r="H46" s="20"/>
      <c r="I46" s="20" t="b">
        <v>0</v>
      </c>
      <c r="J46" s="20"/>
      <c r="P46" s="1"/>
    </row>
    <row r="47" spans="1:18" customFormat="1" ht="15.6" x14ac:dyDescent="0.3">
      <c r="A47" s="20"/>
      <c r="B47" s="20" t="s">
        <v>23</v>
      </c>
      <c r="C47" s="20"/>
      <c r="D47" s="20" t="s">
        <v>236</v>
      </c>
      <c r="E47" s="20" t="s">
        <v>136</v>
      </c>
      <c r="F47" s="20" t="s">
        <v>2</v>
      </c>
      <c r="G47" s="20" t="s">
        <v>70</v>
      </c>
      <c r="H47" s="20"/>
      <c r="I47" s="20">
        <v>0</v>
      </c>
      <c r="J47" s="20"/>
      <c r="P47" s="1"/>
    </row>
    <row r="48" spans="1:18" customFormat="1" ht="15.6" x14ac:dyDescent="0.3">
      <c r="A48" s="20"/>
      <c r="B48" s="20" t="s">
        <v>23</v>
      </c>
      <c r="C48" s="20"/>
      <c r="D48" s="20" t="s">
        <v>237</v>
      </c>
      <c r="E48" s="20" t="s">
        <v>56</v>
      </c>
      <c r="F48" s="20" t="s">
        <v>2</v>
      </c>
      <c r="G48" s="20" t="s">
        <v>70</v>
      </c>
      <c r="H48" s="20"/>
      <c r="I48" s="20">
        <v>0</v>
      </c>
      <c r="J48" s="20"/>
      <c r="P48" s="1"/>
    </row>
    <row r="49" spans="1:21" customFormat="1" ht="15.6" x14ac:dyDescent="0.3">
      <c r="A49" s="20"/>
      <c r="B49" s="20" t="s">
        <v>23</v>
      </c>
      <c r="C49" s="20"/>
      <c r="D49" s="20" t="s">
        <v>57</v>
      </c>
      <c r="E49" s="20" t="s">
        <v>58</v>
      </c>
      <c r="F49" s="20" t="s">
        <v>2</v>
      </c>
      <c r="G49" s="20" t="s">
        <v>71</v>
      </c>
      <c r="H49" s="20"/>
      <c r="I49" s="20">
        <v>0</v>
      </c>
      <c r="J49" s="20"/>
      <c r="P49" s="1"/>
    </row>
    <row r="50" spans="1:21" customFormat="1" ht="15.6" x14ac:dyDescent="0.3">
      <c r="A50" s="20"/>
      <c r="B50" s="20" t="s">
        <v>23</v>
      </c>
      <c r="C50" s="20"/>
      <c r="D50" s="20" t="s">
        <v>59</v>
      </c>
      <c r="E50" s="20" t="s">
        <v>60</v>
      </c>
      <c r="F50" s="20" t="s">
        <v>2</v>
      </c>
      <c r="G50" s="20" t="s">
        <v>69</v>
      </c>
      <c r="H50" s="20"/>
      <c r="I50" s="20" t="b">
        <v>0</v>
      </c>
      <c r="J50" s="20"/>
      <c r="P50" s="1"/>
    </row>
    <row r="51" spans="1:21" customFormat="1" ht="15.6" x14ac:dyDescent="0.3">
      <c r="A51" s="20"/>
      <c r="B51" s="20" t="s">
        <v>23</v>
      </c>
      <c r="C51" s="20"/>
      <c r="D51" s="20" t="s">
        <v>61</v>
      </c>
      <c r="E51" s="20" t="s">
        <v>62</v>
      </c>
      <c r="F51" s="20" t="s">
        <v>2</v>
      </c>
      <c r="G51" s="20" t="s">
        <v>71</v>
      </c>
      <c r="H51" s="20"/>
      <c r="I51" s="20">
        <v>20</v>
      </c>
      <c r="J51" s="20"/>
      <c r="P51" s="1"/>
    </row>
    <row r="52" spans="1:21" customFormat="1" ht="15.6" x14ac:dyDescent="0.3">
      <c r="A52" s="20"/>
      <c r="B52" s="20" t="s">
        <v>23</v>
      </c>
      <c r="C52" s="20"/>
      <c r="D52" s="20" t="s">
        <v>238</v>
      </c>
      <c r="E52" s="20" t="s">
        <v>64</v>
      </c>
      <c r="F52" s="20" t="s">
        <v>2</v>
      </c>
      <c r="G52" s="20" t="s">
        <v>70</v>
      </c>
      <c r="H52" s="20"/>
      <c r="I52" s="20">
        <v>0</v>
      </c>
      <c r="J52" s="20"/>
      <c r="P52" s="1"/>
    </row>
    <row r="53" spans="1:21" customFormat="1" ht="15.6" x14ac:dyDescent="0.3">
      <c r="A53" s="20"/>
      <c r="B53" s="20" t="s">
        <v>23</v>
      </c>
      <c r="C53" s="20"/>
      <c r="D53" s="20" t="s">
        <v>65</v>
      </c>
      <c r="E53" s="20" t="s">
        <v>66</v>
      </c>
      <c r="F53" s="20" t="s">
        <v>2</v>
      </c>
      <c r="G53" s="20" t="s">
        <v>71</v>
      </c>
      <c r="H53" s="20"/>
      <c r="I53" s="20">
        <v>1</v>
      </c>
      <c r="J53" s="20"/>
      <c r="P53" s="1"/>
    </row>
    <row r="54" spans="1:21" customFormat="1" ht="15.6" x14ac:dyDescent="0.3">
      <c r="A54" t="b">
        <v>0</v>
      </c>
      <c r="B54" s="20" t="s">
        <v>505</v>
      </c>
      <c r="C54" s="20"/>
      <c r="D54" s="20" t="s">
        <v>394</v>
      </c>
      <c r="E54" s="20" t="s">
        <v>74</v>
      </c>
      <c r="F54" s="20"/>
      <c r="G54" s="20"/>
      <c r="H54" s="20"/>
      <c r="I54" s="20"/>
      <c r="J54" s="20"/>
      <c r="P54" s="1"/>
    </row>
    <row r="55" spans="1:21" customFormat="1" ht="15.6" x14ac:dyDescent="0.3">
      <c r="A55" s="20"/>
      <c r="B55" s="20" t="s">
        <v>23</v>
      </c>
      <c r="C55" s="20"/>
      <c r="D55" s="20" t="s">
        <v>395</v>
      </c>
      <c r="E55" s="20" t="s">
        <v>396</v>
      </c>
      <c r="F55" s="20" t="s">
        <v>2</v>
      </c>
      <c r="G55" s="20" t="s">
        <v>68</v>
      </c>
      <c r="H55" s="20"/>
      <c r="I55" s="20" t="s">
        <v>510</v>
      </c>
      <c r="J55" s="20" t="s">
        <v>438</v>
      </c>
      <c r="P55" s="1"/>
    </row>
    <row r="56" spans="1:21" customFormat="1" ht="15.6" x14ac:dyDescent="0.3">
      <c r="A56" s="20"/>
      <c r="B56" s="20" t="s">
        <v>24</v>
      </c>
      <c r="C56" s="20"/>
      <c r="D56" s="20" t="s">
        <v>556</v>
      </c>
      <c r="E56" s="20" t="s">
        <v>398</v>
      </c>
      <c r="F56" s="20" t="s">
        <v>15</v>
      </c>
      <c r="G56" s="20" t="s">
        <v>70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26</v>
      </c>
    </row>
    <row r="57" spans="1:21" customFormat="1" ht="15.6" x14ac:dyDescent="0.3">
      <c r="A57" t="b">
        <v>0</v>
      </c>
      <c r="B57" s="20" t="s">
        <v>506</v>
      </c>
      <c r="C57" s="20"/>
      <c r="D57" s="20" t="s">
        <v>394</v>
      </c>
      <c r="E57" s="20" t="s">
        <v>74</v>
      </c>
      <c r="F57" s="20"/>
      <c r="G57" s="20"/>
      <c r="H57" s="20"/>
      <c r="I57" s="20"/>
      <c r="J57" s="20"/>
      <c r="K57" s="29"/>
      <c r="L57" s="29"/>
      <c r="M57" s="29"/>
      <c r="N57" s="29"/>
      <c r="O57" s="29"/>
      <c r="P57" s="1"/>
      <c r="Q57" s="29"/>
      <c r="R57" s="29"/>
      <c r="S57" s="29"/>
      <c r="T57" s="29"/>
      <c r="U57" s="29"/>
    </row>
    <row r="58" spans="1:21" customFormat="1" ht="15.6" x14ac:dyDescent="0.3">
      <c r="A58" s="20"/>
      <c r="B58" s="20" t="s">
        <v>23</v>
      </c>
      <c r="C58" s="20"/>
      <c r="D58" s="20" t="s">
        <v>395</v>
      </c>
      <c r="E58" s="20" t="s">
        <v>396</v>
      </c>
      <c r="F58" s="20" t="s">
        <v>2</v>
      </c>
      <c r="G58" s="20" t="s">
        <v>68</v>
      </c>
      <c r="H58" s="20"/>
      <c r="I58" s="20" t="s">
        <v>511</v>
      </c>
      <c r="J58" s="20" t="s">
        <v>438</v>
      </c>
      <c r="K58" s="20"/>
      <c r="L58" s="29"/>
      <c r="M58" s="29"/>
      <c r="N58" s="29"/>
      <c r="O58" s="29"/>
      <c r="P58" s="1"/>
      <c r="Q58" s="29"/>
      <c r="R58" s="29"/>
      <c r="S58" s="29"/>
      <c r="T58" s="29"/>
      <c r="U58" s="29"/>
    </row>
    <row r="59" spans="1:21" customFormat="1" ht="15.6" x14ac:dyDescent="0.3">
      <c r="A59" s="20"/>
      <c r="B59" s="20" t="s">
        <v>24</v>
      </c>
      <c r="C59" s="20"/>
      <c r="D59" s="20" t="s">
        <v>557</v>
      </c>
      <c r="E59" s="20" t="s">
        <v>398</v>
      </c>
      <c r="F59" s="20" t="s">
        <v>15</v>
      </c>
      <c r="G59" s="20" t="s">
        <v>70</v>
      </c>
      <c r="H59" s="20"/>
      <c r="I59" s="20">
        <v>1</v>
      </c>
      <c r="J59" s="20"/>
      <c r="K59" s="30">
        <v>-2</v>
      </c>
      <c r="L59" s="30">
        <v>2</v>
      </c>
      <c r="M59" s="30">
        <v>0</v>
      </c>
      <c r="N59" s="3">
        <f>(L59-K59)/6</f>
        <v>0.66666666666666663</v>
      </c>
      <c r="O59" s="3"/>
      <c r="P59" s="1"/>
      <c r="Q59" s="29"/>
      <c r="R59" s="29" t="s">
        <v>26</v>
      </c>
      <c r="S59" s="29"/>
      <c r="T59" s="29"/>
      <c r="U59" s="29"/>
    </row>
    <row r="60" spans="1:21" customFormat="1" ht="15.6" x14ac:dyDescent="0.3">
      <c r="A60" t="b">
        <v>0</v>
      </c>
      <c r="B60" s="20" t="s">
        <v>507</v>
      </c>
      <c r="C60" s="20"/>
      <c r="D60" s="20" t="s">
        <v>394</v>
      </c>
      <c r="E60" s="20" t="s">
        <v>74</v>
      </c>
      <c r="F60" s="20"/>
      <c r="G60" s="20"/>
      <c r="H60" s="20"/>
      <c r="I60" s="20"/>
      <c r="J60" s="20"/>
      <c r="K60" s="29"/>
      <c r="L60" s="29"/>
      <c r="M60" s="29"/>
      <c r="N60" s="29"/>
      <c r="O60" s="29"/>
      <c r="P60" s="1"/>
      <c r="Q60" s="29"/>
      <c r="R60" s="29"/>
      <c r="S60" s="29"/>
      <c r="T60" s="29"/>
      <c r="U60" s="29"/>
    </row>
    <row r="61" spans="1:21" customFormat="1" ht="15.6" x14ac:dyDescent="0.3">
      <c r="A61" s="20"/>
      <c r="B61" s="20" t="s">
        <v>23</v>
      </c>
      <c r="C61" s="20"/>
      <c r="D61" s="20" t="s">
        <v>395</v>
      </c>
      <c r="E61" s="20" t="s">
        <v>396</v>
      </c>
      <c r="F61" s="20" t="s">
        <v>2</v>
      </c>
      <c r="G61" s="20" t="s">
        <v>68</v>
      </c>
      <c r="H61" s="20"/>
      <c r="I61" s="20" t="s">
        <v>512</v>
      </c>
      <c r="J61" s="20" t="s">
        <v>438</v>
      </c>
      <c r="K61" s="20"/>
      <c r="L61" s="29"/>
      <c r="M61" s="29"/>
      <c r="N61" s="29"/>
      <c r="O61" s="29"/>
      <c r="P61" s="1"/>
      <c r="Q61" s="29"/>
      <c r="R61" s="29"/>
      <c r="S61" s="29"/>
      <c r="T61" s="29"/>
      <c r="U61" s="29"/>
    </row>
    <row r="62" spans="1:21" customFormat="1" ht="15.6" x14ac:dyDescent="0.3">
      <c r="A62" s="20"/>
      <c r="B62" s="20" t="s">
        <v>24</v>
      </c>
      <c r="C62" s="20"/>
      <c r="D62" s="20" t="s">
        <v>558</v>
      </c>
      <c r="E62" s="20" t="s">
        <v>398</v>
      </c>
      <c r="F62" s="20" t="s">
        <v>15</v>
      </c>
      <c r="G62" s="20" t="s">
        <v>70</v>
      </c>
      <c r="H62" s="20"/>
      <c r="I62" s="20">
        <v>1</v>
      </c>
      <c r="J62" s="20"/>
      <c r="K62" s="30">
        <v>-2</v>
      </c>
      <c r="L62" s="30">
        <v>2</v>
      </c>
      <c r="M62" s="30">
        <v>0</v>
      </c>
      <c r="N62" s="3">
        <f>(L62-K62)/6</f>
        <v>0.66666666666666663</v>
      </c>
      <c r="O62" s="3"/>
      <c r="P62" s="1"/>
      <c r="Q62" s="29"/>
      <c r="R62" s="29" t="s">
        <v>26</v>
      </c>
      <c r="S62" s="29"/>
      <c r="T62" s="29"/>
      <c r="U62" s="29"/>
    </row>
    <row r="63" spans="1:21" customFormat="1" ht="15.6" x14ac:dyDescent="0.3">
      <c r="A63" t="b">
        <v>0</v>
      </c>
      <c r="B63" s="20" t="s">
        <v>508</v>
      </c>
      <c r="C63" s="20"/>
      <c r="D63" s="20" t="s">
        <v>394</v>
      </c>
      <c r="E63" s="20" t="s">
        <v>74</v>
      </c>
      <c r="F63" s="20"/>
      <c r="G63" s="20"/>
      <c r="H63" s="20"/>
      <c r="I63" s="20"/>
      <c r="J63" s="20"/>
      <c r="K63" s="29"/>
      <c r="L63" s="29"/>
      <c r="M63" s="29"/>
      <c r="N63" s="29"/>
      <c r="O63" s="29"/>
      <c r="P63" s="1"/>
      <c r="Q63" s="29"/>
      <c r="R63" s="29"/>
      <c r="S63" s="29"/>
      <c r="T63" s="29"/>
      <c r="U63" s="29"/>
    </row>
    <row r="64" spans="1:21" customFormat="1" ht="15.6" x14ac:dyDescent="0.3">
      <c r="A64" s="20"/>
      <c r="B64" s="20" t="s">
        <v>23</v>
      </c>
      <c r="C64" s="20"/>
      <c r="D64" s="20" t="s">
        <v>395</v>
      </c>
      <c r="E64" s="20" t="s">
        <v>396</v>
      </c>
      <c r="F64" s="20" t="s">
        <v>2</v>
      </c>
      <c r="G64" s="20" t="s">
        <v>68</v>
      </c>
      <c r="H64" s="20"/>
      <c r="I64" s="20" t="s">
        <v>513</v>
      </c>
      <c r="J64" s="20" t="s">
        <v>438</v>
      </c>
      <c r="K64" s="20"/>
      <c r="L64" s="29"/>
      <c r="M64" s="29"/>
      <c r="N64" s="29"/>
      <c r="O64" s="29"/>
      <c r="P64" s="1"/>
      <c r="Q64" s="29"/>
      <c r="R64" s="29"/>
      <c r="S64" s="29"/>
      <c r="T64" s="29"/>
      <c r="U64" s="29"/>
    </row>
    <row r="65" spans="1:24" customFormat="1" ht="15.6" x14ac:dyDescent="0.3">
      <c r="A65" s="20"/>
      <c r="B65" s="20" t="s">
        <v>24</v>
      </c>
      <c r="C65" s="20"/>
      <c r="D65" s="20" t="s">
        <v>559</v>
      </c>
      <c r="E65" s="20" t="s">
        <v>398</v>
      </c>
      <c r="F65" s="20" t="s">
        <v>15</v>
      </c>
      <c r="G65" s="20" t="s">
        <v>70</v>
      </c>
      <c r="H65" s="20"/>
      <c r="I65" s="20">
        <v>1</v>
      </c>
      <c r="J65" s="20"/>
      <c r="K65" s="30">
        <v>-2</v>
      </c>
      <c r="L65" s="30">
        <v>2</v>
      </c>
      <c r="M65" s="30">
        <v>0</v>
      </c>
      <c r="N65" s="3">
        <f>(L65-K65)/6</f>
        <v>0.66666666666666663</v>
      </c>
      <c r="O65" s="3"/>
      <c r="P65" s="1"/>
      <c r="Q65" s="29"/>
      <c r="R65" s="29" t="s">
        <v>26</v>
      </c>
      <c r="S65" s="29"/>
      <c r="T65" s="29"/>
      <c r="U65" s="29"/>
    </row>
    <row r="66" spans="1:24" customFormat="1" ht="15.6" x14ac:dyDescent="0.3">
      <c r="A66" t="b">
        <v>0</v>
      </c>
      <c r="B66" s="20" t="s">
        <v>509</v>
      </c>
      <c r="C66" s="20"/>
      <c r="D66" s="20" t="s">
        <v>394</v>
      </c>
      <c r="E66" s="20" t="s">
        <v>74</v>
      </c>
      <c r="F66" s="20"/>
      <c r="G66" s="20"/>
      <c r="H66" s="20"/>
      <c r="I66" s="20"/>
      <c r="J66" s="20"/>
      <c r="K66" s="29"/>
      <c r="L66" s="29"/>
      <c r="M66" s="29"/>
      <c r="N66" s="29"/>
      <c r="O66" s="29"/>
      <c r="P66" s="1"/>
      <c r="Q66" s="29"/>
      <c r="R66" s="29"/>
      <c r="S66" s="29"/>
      <c r="T66" s="29"/>
      <c r="U66" s="29"/>
    </row>
    <row r="67" spans="1:24" ht="15.6" x14ac:dyDescent="0.3">
      <c r="A67" s="20"/>
      <c r="B67" s="20" t="s">
        <v>23</v>
      </c>
      <c r="C67" s="20"/>
      <c r="D67" s="20" t="s">
        <v>395</v>
      </c>
      <c r="E67" s="20" t="s">
        <v>396</v>
      </c>
      <c r="F67" s="20" t="s">
        <v>2</v>
      </c>
      <c r="G67" s="20" t="s">
        <v>68</v>
      </c>
      <c r="H67" s="20"/>
      <c r="I67" s="20" t="s">
        <v>514</v>
      </c>
      <c r="J67" s="20" t="s">
        <v>438</v>
      </c>
      <c r="K67" s="20"/>
      <c r="L67" s="29"/>
      <c r="M67" s="29"/>
      <c r="N67" s="29"/>
      <c r="O67" s="29"/>
      <c r="Q67" s="29"/>
      <c r="R67" s="29"/>
      <c r="S67" s="29"/>
      <c r="T67" s="29"/>
      <c r="U67" s="29"/>
      <c r="V67" s="29"/>
      <c r="W67" s="29"/>
      <c r="X67" s="29"/>
    </row>
    <row r="68" spans="1:24" ht="15.6" x14ac:dyDescent="0.3">
      <c r="A68" s="20"/>
      <c r="B68" s="20" t="s">
        <v>24</v>
      </c>
      <c r="C68" s="20"/>
      <c r="D68" s="20" t="s">
        <v>560</v>
      </c>
      <c r="E68" s="20" t="s">
        <v>398</v>
      </c>
      <c r="F68" s="20" t="s">
        <v>15</v>
      </c>
      <c r="G68" s="20" t="s">
        <v>70</v>
      </c>
      <c r="H68" s="20"/>
      <c r="I68" s="20">
        <v>1</v>
      </c>
      <c r="J68" s="20"/>
      <c r="K68" s="30">
        <v>-2</v>
      </c>
      <c r="L68" s="30">
        <v>2</v>
      </c>
      <c r="M68" s="30">
        <v>0</v>
      </c>
      <c r="N68" s="3">
        <f>(L68-K68)/6</f>
        <v>0.66666666666666663</v>
      </c>
      <c r="O68" s="3"/>
      <c r="Q68" s="29"/>
      <c r="R68" s="29" t="s">
        <v>26</v>
      </c>
      <c r="S68" s="29"/>
      <c r="T68" s="29"/>
      <c r="U68" s="29"/>
      <c r="V68" s="29"/>
      <c r="W68" s="29"/>
      <c r="X68" s="29"/>
    </row>
    <row r="69" spans="1:24" x14ac:dyDescent="0.3">
      <c r="A69" t="b">
        <v>1</v>
      </c>
      <c r="B69" t="s">
        <v>515</v>
      </c>
      <c r="C69"/>
      <c r="D69" t="s">
        <v>516</v>
      </c>
      <c r="E69" t="s">
        <v>74</v>
      </c>
      <c r="F69"/>
      <c r="G69"/>
      <c r="H69"/>
      <c r="I69"/>
      <c r="J69"/>
      <c r="K69"/>
      <c r="L69"/>
      <c r="V69" s="29"/>
      <c r="W69" s="29"/>
      <c r="X69" s="29"/>
    </row>
    <row r="70" spans="1:24" x14ac:dyDescent="0.3">
      <c r="A70"/>
      <c r="B70" t="s">
        <v>23</v>
      </c>
      <c r="C70"/>
      <c r="D70" t="s">
        <v>517</v>
      </c>
      <c r="E70" t="s">
        <v>518</v>
      </c>
      <c r="F70" t="s">
        <v>2</v>
      </c>
      <c r="G70" t="s">
        <v>68</v>
      </c>
      <c r="H70"/>
      <c r="I70" t="s">
        <v>537</v>
      </c>
      <c r="J70" t="s">
        <v>520</v>
      </c>
      <c r="K70"/>
      <c r="L70"/>
      <c r="V70" s="29"/>
      <c r="W70" s="29"/>
      <c r="X70" s="29"/>
    </row>
    <row r="71" spans="1:24" x14ac:dyDescent="0.3">
      <c r="A71"/>
      <c r="B71" t="s">
        <v>23</v>
      </c>
      <c r="C71"/>
      <c r="D71" t="s">
        <v>521</v>
      </c>
      <c r="E71" t="s">
        <v>522</v>
      </c>
      <c r="F71" t="s">
        <v>2</v>
      </c>
      <c r="G71" t="s">
        <v>69</v>
      </c>
      <c r="H71"/>
      <c r="I71" t="b">
        <v>1</v>
      </c>
      <c r="J71"/>
      <c r="K71"/>
      <c r="L71"/>
      <c r="V71" s="29"/>
      <c r="W71" s="29"/>
      <c r="X71" s="29"/>
    </row>
    <row r="72" spans="1:24" x14ac:dyDescent="0.3">
      <c r="A72"/>
      <c r="B72" t="s">
        <v>24</v>
      </c>
      <c r="C72"/>
      <c r="D72" t="s">
        <v>523</v>
      </c>
      <c r="E72" t="s">
        <v>524</v>
      </c>
      <c r="F72" t="s">
        <v>15</v>
      </c>
      <c r="G72" t="s">
        <v>70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29"/>
      <c r="R72" s="29" t="s">
        <v>26</v>
      </c>
      <c r="V72" s="29"/>
      <c r="W72" s="29"/>
      <c r="X72" s="29"/>
    </row>
    <row r="73" spans="1:24" x14ac:dyDescent="0.3">
      <c r="A73"/>
      <c r="B73" t="s">
        <v>23</v>
      </c>
      <c r="C73"/>
      <c r="D73" t="s">
        <v>525</v>
      </c>
      <c r="E73" t="s">
        <v>526</v>
      </c>
      <c r="F73" t="s">
        <v>2</v>
      </c>
      <c r="G73" t="s">
        <v>69</v>
      </c>
      <c r="H73"/>
      <c r="I73" t="b">
        <v>0</v>
      </c>
      <c r="J73"/>
      <c r="K73"/>
      <c r="L73"/>
      <c r="V73" s="29"/>
      <c r="W73" s="29"/>
      <c r="X73" s="29"/>
    </row>
    <row r="74" spans="1:24" x14ac:dyDescent="0.3">
      <c r="A74"/>
      <c r="B74" t="s">
        <v>23</v>
      </c>
      <c r="C74"/>
      <c r="D74" t="s">
        <v>527</v>
      </c>
      <c r="E74" t="s">
        <v>528</v>
      </c>
      <c r="F74" t="s">
        <v>2</v>
      </c>
      <c r="G74" t="s">
        <v>70</v>
      </c>
      <c r="H74"/>
      <c r="I74" t="b">
        <v>0</v>
      </c>
      <c r="J74"/>
      <c r="K74"/>
      <c r="L74"/>
      <c r="V74" s="29"/>
      <c r="W74" s="29"/>
      <c r="X74" s="29"/>
    </row>
    <row r="75" spans="1:24" x14ac:dyDescent="0.3">
      <c r="A75"/>
      <c r="B75" t="s">
        <v>23</v>
      </c>
      <c r="C75"/>
      <c r="D75" t="s">
        <v>529</v>
      </c>
      <c r="E75" t="s">
        <v>530</v>
      </c>
      <c r="F75" t="s">
        <v>2</v>
      </c>
      <c r="G75" t="s">
        <v>68</v>
      </c>
      <c r="H75"/>
      <c r="I75">
        <v>0</v>
      </c>
      <c r="J75" t="s">
        <v>532</v>
      </c>
      <c r="K75"/>
      <c r="L75"/>
      <c r="V75" s="29"/>
      <c r="W75" s="29"/>
      <c r="X75" s="29"/>
    </row>
    <row r="76" spans="1:24" x14ac:dyDescent="0.3">
      <c r="A76"/>
      <c r="B76" t="s">
        <v>23</v>
      </c>
      <c r="C76"/>
      <c r="D76" t="s">
        <v>533</v>
      </c>
      <c r="E76" t="s">
        <v>534</v>
      </c>
      <c r="F76" t="s">
        <v>2</v>
      </c>
      <c r="G76" t="s">
        <v>68</v>
      </c>
      <c r="H76"/>
      <c r="I76">
        <v>0</v>
      </c>
      <c r="J76" t="s">
        <v>536</v>
      </c>
      <c r="K76"/>
      <c r="L76"/>
      <c r="V76" s="29"/>
      <c r="W76" s="29"/>
      <c r="X76" s="29"/>
    </row>
    <row r="77" spans="1:24" customFormat="1" x14ac:dyDescent="0.3">
      <c r="A77" t="b">
        <v>1</v>
      </c>
      <c r="B77" t="s">
        <v>263</v>
      </c>
      <c r="D77" t="s">
        <v>264</v>
      </c>
      <c r="E77" t="s">
        <v>74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.6" x14ac:dyDescent="0.3">
      <c r="B78" t="s">
        <v>24</v>
      </c>
      <c r="D78" t="s">
        <v>265</v>
      </c>
      <c r="E78" t="s">
        <v>266</v>
      </c>
      <c r="F78" t="s">
        <v>15</v>
      </c>
      <c r="G78" t="s">
        <v>70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26</v>
      </c>
      <c r="S78" s="1"/>
      <c r="T78" s="1"/>
      <c r="U78" s="1"/>
    </row>
    <row r="79" spans="1:24" customFormat="1" x14ac:dyDescent="0.3">
      <c r="B79" t="s">
        <v>23</v>
      </c>
      <c r="D79" t="s">
        <v>565</v>
      </c>
      <c r="E79" t="s">
        <v>566</v>
      </c>
      <c r="F79" t="s">
        <v>2</v>
      </c>
      <c r="G79" t="s">
        <v>69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 x14ac:dyDescent="0.3">
      <c r="A80"/>
      <c r="B80" t="s">
        <v>23</v>
      </c>
      <c r="C80"/>
      <c r="D80" t="s">
        <v>267</v>
      </c>
      <c r="E80" t="s">
        <v>268</v>
      </c>
      <c r="F80" t="s">
        <v>2</v>
      </c>
      <c r="G80" t="s">
        <v>70</v>
      </c>
      <c r="H80"/>
      <c r="I80">
        <v>0</v>
      </c>
    </row>
    <row r="81" spans="1:24" x14ac:dyDescent="0.3">
      <c r="A81"/>
      <c r="B81" t="s">
        <v>23</v>
      </c>
      <c r="C81"/>
      <c r="D81" t="s">
        <v>269</v>
      </c>
      <c r="E81" t="s">
        <v>270</v>
      </c>
      <c r="F81" t="s">
        <v>2</v>
      </c>
      <c r="G81" t="s">
        <v>70</v>
      </c>
      <c r="H81"/>
      <c r="I81">
        <v>0</v>
      </c>
    </row>
    <row r="82" spans="1:24" x14ac:dyDescent="0.3">
      <c r="A82"/>
      <c r="B82" t="s">
        <v>23</v>
      </c>
      <c r="C82"/>
      <c r="D82" t="s">
        <v>271</v>
      </c>
      <c r="E82" t="s">
        <v>272</v>
      </c>
      <c r="F82" t="s">
        <v>2</v>
      </c>
      <c r="G82" t="s">
        <v>71</v>
      </c>
      <c r="H82"/>
      <c r="I82">
        <v>0</v>
      </c>
    </row>
    <row r="83" spans="1:24" customFormat="1" x14ac:dyDescent="0.3">
      <c r="A83" s="1" t="b">
        <v>1</v>
      </c>
      <c r="B83" s="1" t="s">
        <v>567</v>
      </c>
      <c r="C83" s="1"/>
      <c r="D83" s="1" t="s">
        <v>567</v>
      </c>
      <c r="E83" s="1" t="s">
        <v>74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 x14ac:dyDescent="0.3">
      <c r="A84" s="1"/>
      <c r="B84" t="s">
        <v>23</v>
      </c>
      <c r="D84" t="s">
        <v>517</v>
      </c>
      <c r="E84" t="s">
        <v>568</v>
      </c>
      <c r="F84" t="s">
        <v>2</v>
      </c>
      <c r="G84" t="s">
        <v>68</v>
      </c>
      <c r="I84" t="s">
        <v>571</v>
      </c>
      <c r="J84" t="s">
        <v>572</v>
      </c>
      <c r="M84" s="1"/>
      <c r="N84" s="1"/>
      <c r="O84" s="1"/>
      <c r="P84" s="1"/>
      <c r="Q84" s="1"/>
      <c r="R84" s="1"/>
    </row>
    <row r="85" spans="1:24" customFormat="1" ht="15.6" x14ac:dyDescent="0.3">
      <c r="A85" s="20"/>
      <c r="B85" t="s">
        <v>24</v>
      </c>
      <c r="D85" t="s">
        <v>569</v>
      </c>
      <c r="E85" t="s">
        <v>570</v>
      </c>
      <c r="F85" t="s">
        <v>15</v>
      </c>
      <c r="G85" t="s">
        <v>70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26</v>
      </c>
    </row>
    <row r="86" spans="1:24" customFormat="1" x14ac:dyDescent="0.3">
      <c r="A86" t="b">
        <v>1</v>
      </c>
      <c r="B86" t="s">
        <v>578</v>
      </c>
      <c r="D86" t="s">
        <v>577</v>
      </c>
      <c r="E86" t="s">
        <v>74</v>
      </c>
    </row>
    <row r="87" spans="1:24" customFormat="1" x14ac:dyDescent="0.3">
      <c r="B87" t="s">
        <v>24</v>
      </c>
      <c r="D87" t="s">
        <v>579</v>
      </c>
      <c r="E87" t="s">
        <v>580</v>
      </c>
      <c r="F87" t="s">
        <v>15</v>
      </c>
      <c r="G87" t="s">
        <v>70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26</v>
      </c>
    </row>
    <row r="88" spans="1:24" customFormat="1" x14ac:dyDescent="0.3">
      <c r="B88" t="s">
        <v>24</v>
      </c>
      <c r="D88" t="s">
        <v>582</v>
      </c>
      <c r="E88" t="s">
        <v>581</v>
      </c>
      <c r="F88" t="s">
        <v>15</v>
      </c>
      <c r="G88" t="s">
        <v>70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26</v>
      </c>
    </row>
    <row r="89" spans="1:24" customFormat="1" x14ac:dyDescent="0.3">
      <c r="A89" t="b">
        <v>1</v>
      </c>
      <c r="B89" t="s">
        <v>584</v>
      </c>
      <c r="D89" t="s">
        <v>583</v>
      </c>
      <c r="E89" s="1" t="s">
        <v>74</v>
      </c>
    </row>
    <row r="90" spans="1:24" customFormat="1" x14ac:dyDescent="0.3">
      <c r="B90" t="s">
        <v>24</v>
      </c>
      <c r="D90" t="s">
        <v>585</v>
      </c>
      <c r="E90" t="s">
        <v>586</v>
      </c>
      <c r="F90" t="s">
        <v>15</v>
      </c>
      <c r="G90" t="s">
        <v>70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26</v>
      </c>
    </row>
    <row r="91" spans="1:24" customFormat="1" x14ac:dyDescent="0.3">
      <c r="A91" t="b">
        <v>1</v>
      </c>
      <c r="B91" t="s">
        <v>590</v>
      </c>
      <c r="D91" t="s">
        <v>587</v>
      </c>
      <c r="E91" s="1" t="s">
        <v>74</v>
      </c>
    </row>
    <row r="92" spans="1:24" customFormat="1" x14ac:dyDescent="0.3">
      <c r="B92" t="s">
        <v>24</v>
      </c>
      <c r="D92" t="s">
        <v>589</v>
      </c>
      <c r="E92" t="s">
        <v>588</v>
      </c>
      <c r="F92" t="s">
        <v>15</v>
      </c>
      <c r="G92" t="s">
        <v>70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26</v>
      </c>
    </row>
    <row r="93" spans="1:24" customFormat="1" x14ac:dyDescent="0.3">
      <c r="A93" t="b">
        <v>1</v>
      </c>
      <c r="B93" t="s">
        <v>576</v>
      </c>
      <c r="D93" t="s">
        <v>574</v>
      </c>
      <c r="E93" s="1" t="s">
        <v>74</v>
      </c>
    </row>
    <row r="94" spans="1:24" customFormat="1" x14ac:dyDescent="0.3">
      <c r="B94" t="s">
        <v>24</v>
      </c>
      <c r="D94" t="s">
        <v>573</v>
      </c>
      <c r="E94" s="1" t="s">
        <v>575</v>
      </c>
      <c r="F94" t="s">
        <v>15</v>
      </c>
      <c r="G94" s="1" t="s">
        <v>70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26</v>
      </c>
    </row>
    <row r="95" spans="1:24" x14ac:dyDescent="0.3">
      <c r="A95" t="b">
        <v>1</v>
      </c>
      <c r="B95" t="s">
        <v>561</v>
      </c>
      <c r="C95"/>
      <c r="D95" t="s">
        <v>562</v>
      </c>
      <c r="E95" t="s">
        <v>168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29"/>
      <c r="W95" s="29"/>
      <c r="X95" s="29"/>
    </row>
    <row r="96" spans="1:24" customFormat="1" x14ac:dyDescent="0.3">
      <c r="B96" t="s">
        <v>24</v>
      </c>
      <c r="D96" t="s">
        <v>563</v>
      </c>
      <c r="E96" t="s">
        <v>564</v>
      </c>
      <c r="F96" t="s">
        <v>15</v>
      </c>
      <c r="G96" t="s">
        <v>70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29"/>
      <c r="R96" s="29" t="s">
        <v>26</v>
      </c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595</v>
      </c>
      <c r="G2" s="9" t="s">
        <v>631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632</v>
      </c>
    </row>
    <row r="4" spans="1:7" x14ac:dyDescent="0.3">
      <c r="A4" t="s">
        <v>591</v>
      </c>
      <c r="B4" t="s">
        <v>592</v>
      </c>
      <c r="C4" t="s">
        <v>493</v>
      </c>
      <c r="D4" t="b">
        <v>1</v>
      </c>
      <c r="E4">
        <v>330.7</v>
      </c>
      <c r="F4"/>
      <c r="G4"/>
    </row>
    <row r="5" spans="1:7" x14ac:dyDescent="0.3">
      <c r="A5" t="s">
        <v>593</v>
      </c>
      <c r="B5" t="s">
        <v>594</v>
      </c>
      <c r="C5" t="s">
        <v>493</v>
      </c>
      <c r="D5" t="b">
        <v>1</v>
      </c>
      <c r="E5">
        <v>496.5</v>
      </c>
      <c r="F5"/>
      <c r="G5"/>
    </row>
    <row r="6" spans="1:7" x14ac:dyDescent="0.3">
      <c r="A6" t="s">
        <v>603</v>
      </c>
      <c r="B6" t="s">
        <v>603</v>
      </c>
      <c r="C6" t="s">
        <v>627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 x14ac:dyDescent="0.3">
      <c r="A7" t="s">
        <v>604</v>
      </c>
      <c r="B7" t="s">
        <v>604</v>
      </c>
      <c r="C7" t="s">
        <v>627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 x14ac:dyDescent="0.3">
      <c r="A8" t="s">
        <v>605</v>
      </c>
      <c r="B8" t="s">
        <v>605</v>
      </c>
      <c r="C8" t="s">
        <v>627</v>
      </c>
      <c r="D8" t="b">
        <v>1</v>
      </c>
      <c r="E8" s="1">
        <v>301531761648.04999</v>
      </c>
      <c r="F8">
        <f t="shared" si="0"/>
        <v>463203800000</v>
      </c>
      <c r="G8"/>
    </row>
    <row r="9" spans="1:7" x14ac:dyDescent="0.3">
      <c r="A9" t="s">
        <v>606</v>
      </c>
      <c r="B9" t="s">
        <v>606</v>
      </c>
      <c r="C9" t="s">
        <v>627</v>
      </c>
      <c r="D9" t="b">
        <v>1</v>
      </c>
      <c r="E9" s="1">
        <v>336163175378.77802</v>
      </c>
      <c r="F9">
        <f t="shared" si="0"/>
        <v>463203800000</v>
      </c>
      <c r="G9"/>
    </row>
    <row r="10" spans="1:7" x14ac:dyDescent="0.3">
      <c r="A10" t="s">
        <v>607</v>
      </c>
      <c r="B10" t="s">
        <v>607</v>
      </c>
      <c r="C10" t="s">
        <v>627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 x14ac:dyDescent="0.3">
      <c r="A11" t="s">
        <v>608</v>
      </c>
      <c r="B11" t="s">
        <v>608</v>
      </c>
      <c r="C11" t="s">
        <v>627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 x14ac:dyDescent="0.3">
      <c r="A12" t="s">
        <v>609</v>
      </c>
      <c r="B12" t="s">
        <v>609</v>
      </c>
      <c r="C12" t="s">
        <v>627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 x14ac:dyDescent="0.3">
      <c r="A13" t="s">
        <v>610</v>
      </c>
      <c r="B13" t="s">
        <v>610</v>
      </c>
      <c r="C13" t="s">
        <v>627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 x14ac:dyDescent="0.3">
      <c r="A14" t="s">
        <v>611</v>
      </c>
      <c r="B14" t="s">
        <v>611</v>
      </c>
      <c r="C14" t="s">
        <v>627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 x14ac:dyDescent="0.3">
      <c r="A15" t="s">
        <v>612</v>
      </c>
      <c r="B15" t="s">
        <v>612</v>
      </c>
      <c r="C15" t="s">
        <v>627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 x14ac:dyDescent="0.3">
      <c r="A16" t="s">
        <v>613</v>
      </c>
      <c r="B16" t="s">
        <v>613</v>
      </c>
      <c r="C16" t="s">
        <v>627</v>
      </c>
      <c r="D16" t="b">
        <v>1</v>
      </c>
      <c r="E16" s="1">
        <v>117109844324.095</v>
      </c>
      <c r="F16">
        <f t="shared" si="0"/>
        <v>463203800000</v>
      </c>
    </row>
    <row r="17" spans="1:7" customFormat="1" x14ac:dyDescent="0.3">
      <c r="A17" t="s">
        <v>614</v>
      </c>
      <c r="B17" t="s">
        <v>614</v>
      </c>
      <c r="C17" t="s">
        <v>627</v>
      </c>
      <c r="D17" t="b">
        <v>1</v>
      </c>
      <c r="E17">
        <v>103360013175.79401</v>
      </c>
      <c r="F17">
        <f t="shared" si="0"/>
        <v>463203800000</v>
      </c>
    </row>
    <row r="18" spans="1:7" customFormat="1" x14ac:dyDescent="0.3">
      <c r="A18" t="s">
        <v>615</v>
      </c>
      <c r="B18" t="s">
        <v>615</v>
      </c>
      <c r="C18" t="s">
        <v>627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 x14ac:dyDescent="0.3">
      <c r="A19" t="s">
        <v>616</v>
      </c>
      <c r="B19" t="s">
        <v>616</v>
      </c>
      <c r="C19" t="s">
        <v>627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 x14ac:dyDescent="0.3">
      <c r="A20" t="s">
        <v>617</v>
      </c>
      <c r="B20" t="s">
        <v>617</v>
      </c>
      <c r="C20" t="s">
        <v>627</v>
      </c>
      <c r="D20" t="b">
        <v>1</v>
      </c>
      <c r="E20" s="1">
        <v>1576136833664.73</v>
      </c>
      <c r="F20">
        <f t="shared" si="0"/>
        <v>463203800000</v>
      </c>
    </row>
    <row r="21" spans="1:7" x14ac:dyDescent="0.3">
      <c r="A21" t="s">
        <v>618</v>
      </c>
      <c r="B21" t="s">
        <v>618</v>
      </c>
      <c r="C21" t="s">
        <v>627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 x14ac:dyDescent="0.3">
      <c r="A22" t="s">
        <v>619</v>
      </c>
      <c r="B22" t="s">
        <v>619</v>
      </c>
      <c r="C22" t="s">
        <v>627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 x14ac:dyDescent="0.3">
      <c r="A23" t="s">
        <v>620</v>
      </c>
      <c r="B23" t="s">
        <v>620</v>
      </c>
      <c r="C23" t="s">
        <v>627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 x14ac:dyDescent="0.3">
      <c r="A24" t="s">
        <v>621</v>
      </c>
      <c r="B24" t="s">
        <v>621</v>
      </c>
      <c r="C24" t="s">
        <v>627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 x14ac:dyDescent="0.3">
      <c r="A25" t="s">
        <v>622</v>
      </c>
      <c r="B25" t="s">
        <v>622</v>
      </c>
      <c r="C25" t="s">
        <v>627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 x14ac:dyDescent="0.3">
      <c r="A26" t="s">
        <v>623</v>
      </c>
      <c r="B26" t="s">
        <v>623</v>
      </c>
      <c r="C26" t="s">
        <v>627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 x14ac:dyDescent="0.3">
      <c r="A27" t="s">
        <v>624</v>
      </c>
      <c r="B27" t="s">
        <v>624</v>
      </c>
      <c r="C27" t="s">
        <v>627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 x14ac:dyDescent="0.3">
      <c r="A28" t="s">
        <v>625</v>
      </c>
      <c r="B28" t="s">
        <v>625</v>
      </c>
      <c r="C28" t="s">
        <v>627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 x14ac:dyDescent="0.3">
      <c r="A29" t="s">
        <v>626</v>
      </c>
      <c r="B29" t="s">
        <v>626</v>
      </c>
      <c r="C29" t="s">
        <v>627</v>
      </c>
      <c r="D29" t="b">
        <v>1</v>
      </c>
      <c r="E29">
        <v>2657735386128.8398</v>
      </c>
      <c r="F29">
        <f t="shared" si="0"/>
        <v>463203800000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515</v>
      </c>
      <c r="C328" t="s">
        <v>516</v>
      </c>
      <c r="D328" t="s">
        <v>74</v>
      </c>
    </row>
    <row r="329" spans="1:9" x14ac:dyDescent="0.3">
      <c r="B329" t="s">
        <v>23</v>
      </c>
      <c r="C329" t="s">
        <v>517</v>
      </c>
      <c r="D329" t="s">
        <v>518</v>
      </c>
      <c r="E329" t="s">
        <v>2</v>
      </c>
      <c r="F329" t="s">
        <v>68</v>
      </c>
      <c r="H329" t="s">
        <v>519</v>
      </c>
      <c r="I329" t="s">
        <v>520</v>
      </c>
    </row>
    <row r="330" spans="1:9" x14ac:dyDescent="0.3">
      <c r="B330" t="s">
        <v>23</v>
      </c>
      <c r="C330" t="s">
        <v>521</v>
      </c>
      <c r="D330" t="s">
        <v>522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523</v>
      </c>
      <c r="D331" t="s">
        <v>524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525</v>
      </c>
      <c r="D332" t="s">
        <v>526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527</v>
      </c>
      <c r="D333" t="s">
        <v>528</v>
      </c>
      <c r="E333" t="s">
        <v>2</v>
      </c>
      <c r="F333" t="s">
        <v>70</v>
      </c>
    </row>
    <row r="334" spans="1:9" x14ac:dyDescent="0.3">
      <c r="B334" t="s">
        <v>23</v>
      </c>
      <c r="C334" t="s">
        <v>529</v>
      </c>
      <c r="D334" t="s">
        <v>530</v>
      </c>
      <c r="E334" t="s">
        <v>2</v>
      </c>
      <c r="F334" t="s">
        <v>68</v>
      </c>
      <c r="H334" t="s">
        <v>531</v>
      </c>
      <c r="I334" t="s">
        <v>532</v>
      </c>
    </row>
    <row r="335" spans="1:9" x14ac:dyDescent="0.3">
      <c r="B335" t="s">
        <v>23</v>
      </c>
      <c r="C335" t="s">
        <v>533</v>
      </c>
      <c r="D335" t="s">
        <v>534</v>
      </c>
      <c r="E335" t="s">
        <v>2</v>
      </c>
      <c r="F335" t="s">
        <v>68</v>
      </c>
      <c r="H335" t="s">
        <v>535</v>
      </c>
      <c r="I335" t="s">
        <v>536</v>
      </c>
    </row>
    <row r="336" spans="1:9" x14ac:dyDescent="0.3">
      <c r="A336" t="b">
        <v>0</v>
      </c>
      <c r="B336" t="s">
        <v>538</v>
      </c>
      <c r="C336" t="s">
        <v>539</v>
      </c>
      <c r="D336" t="s">
        <v>74</v>
      </c>
    </row>
    <row r="337" spans="1:16" x14ac:dyDescent="0.3">
      <c r="B337" t="s">
        <v>23</v>
      </c>
      <c r="C337" t="s">
        <v>540</v>
      </c>
      <c r="D337" t="s">
        <v>541</v>
      </c>
      <c r="E337" t="s">
        <v>2</v>
      </c>
      <c r="F337" t="s">
        <v>68</v>
      </c>
      <c r="H337" t="s">
        <v>542</v>
      </c>
      <c r="I337" t="s">
        <v>543</v>
      </c>
    </row>
    <row r="338" spans="1:16" x14ac:dyDescent="0.3">
      <c r="B338" t="s">
        <v>23</v>
      </c>
      <c r="C338" t="s">
        <v>529</v>
      </c>
      <c r="D338" t="s">
        <v>544</v>
      </c>
      <c r="E338" t="s">
        <v>2</v>
      </c>
      <c r="F338" t="s">
        <v>68</v>
      </c>
      <c r="H338" t="s">
        <v>545</v>
      </c>
      <c r="I338" t="s">
        <v>546</v>
      </c>
    </row>
    <row r="339" spans="1:16" x14ac:dyDescent="0.3">
      <c r="B339" t="s">
        <v>23</v>
      </c>
      <c r="C339" t="s">
        <v>547</v>
      </c>
      <c r="D339" t="s">
        <v>548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549</v>
      </c>
      <c r="D340" t="s">
        <v>550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551</v>
      </c>
      <c r="D341" t="s">
        <v>552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567</v>
      </c>
      <c r="C342" s="1" t="s">
        <v>567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517</v>
      </c>
      <c r="D343" t="s">
        <v>568</v>
      </c>
      <c r="E343" t="s">
        <v>2</v>
      </c>
      <c r="F343" t="s">
        <v>68</v>
      </c>
      <c r="H343" t="s">
        <v>571</v>
      </c>
      <c r="I343" t="s">
        <v>572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569</v>
      </c>
      <c r="D344" t="s">
        <v>570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576</v>
      </c>
      <c r="C345" t="s">
        <v>574</v>
      </c>
      <c r="D345" s="1" t="s">
        <v>74</v>
      </c>
    </row>
    <row r="346" spans="1:16" x14ac:dyDescent="0.3">
      <c r="B346" t="s">
        <v>23</v>
      </c>
      <c r="C346" t="s">
        <v>573</v>
      </c>
      <c r="D346" s="1" t="s">
        <v>575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578</v>
      </c>
      <c r="C357" t="s">
        <v>577</v>
      </c>
      <c r="D357" t="s">
        <v>74</v>
      </c>
    </row>
    <row r="358" spans="1:18" x14ac:dyDescent="0.3">
      <c r="B358" t="s">
        <v>23</v>
      </c>
      <c r="C358" t="s">
        <v>579</v>
      </c>
      <c r="D358" t="s">
        <v>580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582</v>
      </c>
      <c r="D359" t="s">
        <v>581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567</v>
      </c>
      <c r="C360" s="1" t="s">
        <v>567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517</v>
      </c>
      <c r="D361" t="s">
        <v>568</v>
      </c>
      <c r="E361" t="s">
        <v>2</v>
      </c>
      <c r="F361" t="s">
        <v>68</v>
      </c>
      <c r="G361"/>
      <c r="H361" t="s">
        <v>571</v>
      </c>
      <c r="I361" t="s">
        <v>572</v>
      </c>
      <c r="J361"/>
      <c r="K361"/>
    </row>
    <row r="362" spans="1:18" s="1" customFormat="1" ht="15.6" x14ac:dyDescent="0.3">
      <c r="A362" s="20"/>
      <c r="B362" t="s">
        <v>24</v>
      </c>
      <c r="C362" t="s">
        <v>569</v>
      </c>
      <c r="D362" t="s">
        <v>570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584</v>
      </c>
      <c r="C363" t="s">
        <v>583</v>
      </c>
      <c r="D363" s="1" t="s">
        <v>74</v>
      </c>
    </row>
    <row r="364" spans="1:18" x14ac:dyDescent="0.3">
      <c r="B364" t="s">
        <v>23</v>
      </c>
      <c r="C364" t="s">
        <v>585</v>
      </c>
      <c r="D364" t="s">
        <v>586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590</v>
      </c>
      <c r="C365" t="s">
        <v>587</v>
      </c>
      <c r="D365" s="1" t="s">
        <v>74</v>
      </c>
    </row>
    <row r="366" spans="1:18" x14ac:dyDescent="0.3">
      <c r="B366" t="s">
        <v>23</v>
      </c>
      <c r="C366" t="s">
        <v>589</v>
      </c>
      <c r="D366" t="s">
        <v>588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8" sqref="A8:A10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21875" customWidth="1"/>
    <col min="5" max="5" width="16.109375" customWidth="1"/>
  </cols>
  <sheetData>
    <row r="1" spans="1:12" x14ac:dyDescent="0.3">
      <c r="A1" t="s">
        <v>456</v>
      </c>
      <c r="B1" t="s">
        <v>449</v>
      </c>
      <c r="C1" t="s">
        <v>450</v>
      </c>
    </row>
    <row r="2" spans="1:12" x14ac:dyDescent="0.3">
      <c r="A2" t="s">
        <v>446</v>
      </c>
      <c r="B2" s="21" t="s">
        <v>461</v>
      </c>
      <c r="C2" s="21" t="s">
        <v>451</v>
      </c>
    </row>
    <row r="3" spans="1:12" x14ac:dyDescent="0.3">
      <c r="A3" t="s">
        <v>447</v>
      </c>
      <c r="B3" s="21" t="s">
        <v>462</v>
      </c>
      <c r="C3" s="21" t="s">
        <v>452</v>
      </c>
    </row>
    <row r="4" spans="1:12" x14ac:dyDescent="0.3">
      <c r="A4" t="s">
        <v>454</v>
      </c>
      <c r="B4" s="21" t="s">
        <v>463</v>
      </c>
      <c r="C4" s="21" t="s">
        <v>455</v>
      </c>
    </row>
    <row r="5" spans="1:12" x14ac:dyDescent="0.3">
      <c r="A5" t="s">
        <v>448</v>
      </c>
      <c r="B5" s="21" t="s">
        <v>464</v>
      </c>
      <c r="C5" s="21" t="s">
        <v>453</v>
      </c>
    </row>
    <row r="7" spans="1:12" x14ac:dyDescent="0.3">
      <c r="A7" t="s">
        <v>661</v>
      </c>
      <c r="C7" s="21" t="s">
        <v>643</v>
      </c>
      <c r="E7" t="s">
        <v>644</v>
      </c>
    </row>
    <row r="8" spans="1:12" x14ac:dyDescent="0.3">
      <c r="A8" t="s">
        <v>474</v>
      </c>
      <c r="C8" t="b">
        <v>1</v>
      </c>
      <c r="E8" t="s">
        <v>645</v>
      </c>
    </row>
    <row r="9" spans="1:12" x14ac:dyDescent="0.3">
      <c r="A9" t="s">
        <v>472</v>
      </c>
      <c r="C9" t="b">
        <v>0</v>
      </c>
      <c r="E9" t="s">
        <v>602</v>
      </c>
    </row>
    <row r="10" spans="1:12" s="37" customFormat="1" x14ac:dyDescent="0.3"/>
    <row r="12" spans="1:12" x14ac:dyDescent="0.3">
      <c r="A12" t="s">
        <v>637</v>
      </c>
      <c r="C12" t="s">
        <v>638</v>
      </c>
      <c r="E12" t="s">
        <v>15</v>
      </c>
      <c r="G12" t="s">
        <v>648</v>
      </c>
      <c r="I12" t="s">
        <v>651</v>
      </c>
      <c r="K12" t="s">
        <v>655</v>
      </c>
    </row>
    <row r="13" spans="1:12" x14ac:dyDescent="0.3">
      <c r="A13" t="s">
        <v>638</v>
      </c>
      <c r="E13" t="s">
        <v>4</v>
      </c>
      <c r="F13">
        <v>30</v>
      </c>
      <c r="G13" s="1" t="s">
        <v>596</v>
      </c>
      <c r="H13" s="36">
        <v>0.01</v>
      </c>
      <c r="I13" s="1" t="s">
        <v>653</v>
      </c>
      <c r="J13">
        <v>30</v>
      </c>
      <c r="K13" t="s">
        <v>4</v>
      </c>
      <c r="L13">
        <v>30</v>
      </c>
    </row>
    <row r="14" spans="1:12" x14ac:dyDescent="0.3">
      <c r="A14" t="s">
        <v>15</v>
      </c>
      <c r="G14" s="1" t="s">
        <v>601</v>
      </c>
      <c r="H14" s="36">
        <v>0.01</v>
      </c>
      <c r="I14" s="38" t="s">
        <v>656</v>
      </c>
      <c r="J14">
        <v>5</v>
      </c>
      <c r="K14" s="38" t="s">
        <v>656</v>
      </c>
      <c r="L14">
        <v>3</v>
      </c>
    </row>
    <row r="15" spans="1:12" x14ac:dyDescent="0.3">
      <c r="A15" t="s">
        <v>600</v>
      </c>
      <c r="G15" s="1" t="s">
        <v>649</v>
      </c>
      <c r="H15" s="36">
        <v>45036000000000</v>
      </c>
      <c r="I15" s="1" t="s">
        <v>652</v>
      </c>
      <c r="J15">
        <v>3</v>
      </c>
      <c r="K15" s="38" t="s">
        <v>657</v>
      </c>
      <c r="L15">
        <v>0.7</v>
      </c>
    </row>
    <row r="16" spans="1:12" x14ac:dyDescent="0.3">
      <c r="A16" t="s">
        <v>640</v>
      </c>
      <c r="G16" s="1" t="s">
        <v>650</v>
      </c>
      <c r="H16">
        <v>100</v>
      </c>
      <c r="I16" s="1" t="s">
        <v>654</v>
      </c>
      <c r="J16" s="36">
        <v>0.01</v>
      </c>
      <c r="K16" s="38" t="s">
        <v>658</v>
      </c>
      <c r="L16">
        <v>5</v>
      </c>
    </row>
    <row r="17" spans="1:12" x14ac:dyDescent="0.3">
      <c r="A17" t="s">
        <v>639</v>
      </c>
      <c r="G17" s="1" t="s">
        <v>597</v>
      </c>
      <c r="H17" s="38" t="s">
        <v>598</v>
      </c>
      <c r="I17" s="1" t="s">
        <v>596</v>
      </c>
      <c r="J17" s="36">
        <v>0.01</v>
      </c>
      <c r="K17" s="38" t="s">
        <v>659</v>
      </c>
      <c r="L17">
        <v>10</v>
      </c>
    </row>
    <row r="18" spans="1:12" x14ac:dyDescent="0.3">
      <c r="A18" t="s">
        <v>641</v>
      </c>
      <c r="G18" s="1" t="s">
        <v>599</v>
      </c>
      <c r="H18" s="38">
        <v>2</v>
      </c>
      <c r="I18" s="1" t="s">
        <v>601</v>
      </c>
      <c r="J18" s="36">
        <v>0.01</v>
      </c>
      <c r="K18" s="38" t="s">
        <v>660</v>
      </c>
      <c r="L18">
        <v>0.5</v>
      </c>
    </row>
    <row r="19" spans="1:12" x14ac:dyDescent="0.3">
      <c r="A19" t="s">
        <v>642</v>
      </c>
      <c r="I19" s="1" t="s">
        <v>649</v>
      </c>
      <c r="J19" s="36">
        <v>45036000000000</v>
      </c>
      <c r="K19" s="38" t="s">
        <v>597</v>
      </c>
      <c r="L19" s="38" t="s">
        <v>598</v>
      </c>
    </row>
    <row r="20" spans="1:12" x14ac:dyDescent="0.3">
      <c r="I20" s="1" t="s">
        <v>650</v>
      </c>
      <c r="J20" s="37">
        <v>100</v>
      </c>
      <c r="K20" s="38" t="s">
        <v>599</v>
      </c>
      <c r="L20" s="38">
        <v>2</v>
      </c>
    </row>
    <row r="21" spans="1:12" x14ac:dyDescent="0.3">
      <c r="I21" s="1" t="s">
        <v>597</v>
      </c>
      <c r="J21" s="38" t="s">
        <v>598</v>
      </c>
    </row>
    <row r="22" spans="1:12" x14ac:dyDescent="0.3">
      <c r="I22" s="1" t="s">
        <v>599</v>
      </c>
      <c r="J22" s="38">
        <v>2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2014-04-11T22:44:42Z</dcterms:modified>
</cp:coreProperties>
</file>