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autoCompressPictures="0"/>
  <bookViews>
    <workbookView xWindow="0" yWindow="0" windowWidth="33600" windowHeight="1984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Lookups!$A$21:$A$27</definedName>
    <definedName name="instance_defs">Lookups!$A$2:$E$12</definedName>
    <definedName name="instance_types">Lookups!$A$2:$A$12</definedName>
    <definedName name="nsga">Lookups!$O$22:$P$28</definedName>
    <definedName name="nsga_nrel">Lookups!$O$22:$P$28</definedName>
    <definedName name="optim">Lookups!$I$21:$J$26</definedName>
    <definedName name="rgenoud">Lookups!$L$21:$M$31</definedName>
    <definedName name="samplemethod">Lookups!$A$16:$A$18</definedName>
    <definedName name="SensitivityType">Lookups!$A$16:$A$17</definedName>
    <definedName name="sentivity">Lookups!$A$16:$A$17</definedName>
    <definedName name="simulate_data_point">Lookups!$G$16</definedName>
    <definedName name="TrueFalse">Lookups!$C$16:$C$17</definedName>
    <definedName name="Workflow">Lookups!$E$16:$E$17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6" i="2" l="1"/>
  <c r="N44" i="2"/>
  <c r="N41" i="2"/>
  <c r="N40" i="2"/>
  <c r="E7" i="7"/>
  <c r="E8" i="7"/>
  <c r="E9" i="7"/>
  <c r="C8" i="7"/>
  <c r="C7" i="7"/>
  <c r="D8" i="7"/>
  <c r="D7" i="7"/>
  <c r="B35" i="7"/>
  <c r="B34" i="7"/>
  <c r="B33" i="7"/>
  <c r="B32" i="7"/>
  <c r="B31" i="7"/>
  <c r="B30" i="7"/>
  <c r="B29" i="7"/>
  <c r="B28" i="7"/>
  <c r="B27" i="7"/>
  <c r="B25" i="7"/>
  <c r="B26" i="7"/>
  <c r="C35" i="7"/>
  <c r="A35" i="7"/>
  <c r="C34" i="7"/>
  <c r="C33" i="7"/>
  <c r="C32" i="7"/>
  <c r="C31" i="7"/>
  <c r="C30" i="7"/>
  <c r="C29" i="7"/>
  <c r="C28" i="7"/>
  <c r="C27" i="7"/>
  <c r="C26" i="7"/>
  <c r="A34" i="7"/>
  <c r="A33" i="7"/>
  <c r="A32" i="7"/>
  <c r="A31" i="7"/>
  <c r="A30" i="7"/>
  <c r="A29" i="7"/>
  <c r="A28" i="7"/>
  <c r="A27" i="7"/>
  <c r="A26" i="7"/>
  <c r="A25" i="7"/>
  <c r="C25" i="7"/>
  <c r="M362" i="10"/>
  <c r="M344" i="10"/>
</calcChain>
</file>

<file path=xl/sharedStrings.xml><?xml version="1.0" encoding="utf-8"?>
<sst xmlns="http://schemas.openxmlformats.org/spreadsheetml/2006/main" count="2362" uniqueCount="743">
  <si>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</si>
  <si>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</si>
  <si>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</si>
  <si>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</si>
  <si>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</si>
  <si>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</si>
  <si>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</si>
  <si>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</si>
  <si>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</si>
  <si>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</si>
  <si>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</si>
  <si>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</si>
  <si>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</si>
  <si>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</si>
  <si>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</si>
  <si>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</si>
  <si>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</si>
  <si>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</si>
  <si>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</si>
  <si>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</si>
  <si>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</si>
  <si>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</si>
  <si>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</si>
  <si>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</si>
  <si>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</si>
  <si>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</si>
  <si>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</si>
  <si>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</si>
  <si>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</si>
  <si>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</si>
  <si>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</si>
  <si>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</si>
  <si>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</si>
  <si>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</si>
  <si>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</si>
  <si>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</si>
  <si>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</si>
  <si>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</si>
  <si>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</si>
  <si>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</si>
  <si>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</si>
  <si>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</si>
  <si>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</si>
  <si>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</si>
  <si>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</si>
  <si>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</si>
  <si>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</si>
  <si>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</si>
  <si>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</si>
  <si>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</si>
  <si>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</si>
  <si>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</si>
  <si>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</si>
  <si>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</si>
  <si>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</si>
  <si>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</si>
  <si>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</si>
  <si>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</si>
  <si>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</si>
  <si>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</si>
  <si>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</si>
  <si>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</si>
  <si>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</si>
  <si>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</si>
  <si>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</si>
  <si>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</si>
  <si>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</si>
  <si>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</si>
  <si>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</si>
  <si>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</si>
  <si>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</si>
  <si>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</si>
  <si>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</si>
  <si>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</si>
  <si>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</si>
  <si>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</si>
  <si>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</si>
  <si>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</si>
  <si>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</si>
  <si>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</si>
  <si>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</si>
  <si>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</si>
  <si>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</si>
  <si>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</si>
  <si>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</si>
  <si>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</si>
  <si>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</si>
  <si>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</si>
  <si>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</si>
  <si>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</si>
  <si>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</si>
  <si>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</si>
  <si>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</si>
  <si>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</si>
  <si>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</si>
  <si>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</si>
  <si>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</si>
  <si>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</si>
  <si>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</si>
  <si>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</si>
  <si>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</si>
  <si>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</si>
  <si>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</si>
  <si>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</si>
  <si>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</si>
  <si>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</si>
  <si>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</si>
  <si>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</si>
  <si>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</si>
  <si>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</si>
  <si>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</si>
  <si>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</si>
  <si>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</si>
  <si>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</si>
  <si>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</si>
  <si>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</si>
  <si>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</si>
  <si>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</si>
  <si>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</si>
  <si>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</si>
  <si>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</si>
  <si>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</si>
  <si>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</si>
  <si>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</si>
  <si>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</si>
  <si>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</si>
  <si>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</si>
  <si>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</si>
  <si>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</si>
  <si>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</si>
  <si>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</si>
  <si>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</si>
  <si>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</si>
  <si>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</si>
  <si>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</si>
  <si>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</si>
  <si>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</si>
  <si>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</si>
  <si>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</si>
  <si>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</si>
  <si>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</si>
  <si>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</si>
  <si>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</si>
  <si>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</si>
  <si>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</si>
  <si>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</si>
  <si>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</si>
  <si>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</si>
  <si>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</si>
  <si>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</si>
  <si>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</si>
  <si>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</si>
  <si>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</si>
  <si>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</si>
  <si>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</si>
  <si>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</si>
  <si>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</si>
  <si>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</si>
  <si>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</si>
  <si>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</si>
  <si>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</si>
  <si>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</si>
  <si>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</si>
  <si>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</si>
  <si>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</si>
  <si>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</si>
  <si>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</si>
  <si>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</si>
  <si>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</si>
  <si>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</si>
  <si>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</si>
  <si>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</si>
  <si>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</si>
  <si>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</si>
  <si>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</si>
  <si>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</si>
  <si>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</si>
  <si>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</si>
  <si>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</si>
  <si>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</si>
  <si>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</si>
  <si>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</si>
  <si>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</si>
  <si>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</si>
  <si>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</si>
  <si>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</si>
  <si>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</si>
  <si>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</si>
  <si>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</si>
  <si>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</si>
  <si>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</si>
  <si>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</si>
  <si>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</si>
  <si>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</si>
  <si>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</si>
  <si>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</si>
  <si>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</si>
  <si>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</si>
  <si>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</si>
  <si>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</si>
  <si>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</si>
  <si>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</si>
  <si>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</si>
  <si>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</si>
  <si>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</si>
  <si>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</si>
  <si>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</si>
  <si>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</si>
  <si>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</si>
  <si>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</si>
  <si>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</si>
  <si>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</si>
  <si>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</si>
  <si>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</si>
  <si>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</si>
  <si>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</si>
  <si>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</si>
  <si>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</si>
  <si>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</si>
  <si>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</si>
  <si>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</si>
  <si>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</si>
  <si>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</si>
  <si>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</si>
  <si>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</si>
  <si>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</si>
  <si>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</si>
  <si>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</si>
  <si>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</si>
  <si>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</si>
  <si>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</si>
  <si>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</si>
  <si>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</si>
  <si>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</si>
  <si>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</si>
  <si>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</si>
  <si>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</si>
  <si>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</si>
  <si>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</si>
  <si>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</si>
  <si>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</si>
  <si>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</si>
  <si>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</si>
  <si>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</si>
  <si>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</si>
  <si>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</si>
  <si>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</si>
  <si>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</si>
  <si>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</si>
  <si>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</si>
  <si>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</si>
  <si>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</si>
  <si>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</si>
  <si>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</si>
  <si>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</si>
  <si>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</si>
  <si>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</si>
  <si>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</si>
  <si>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</si>
  <si>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</si>
  <si>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</si>
  <si>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</si>
  <si>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</si>
  <si>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</si>
  <si>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</si>
  <si>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</si>
  <si>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</si>
  <si>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</si>
  <si>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</si>
  <si>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</si>
  <si>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</si>
  <si>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</si>
  <si>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</si>
  <si>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</si>
  <si>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</si>
  <si>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</si>
  <si>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</si>
  <si>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</si>
  <si>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</si>
  <si>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</si>
  <si>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</si>
  <si>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</si>
  <si>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</si>
  <si>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</si>
  <si>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</si>
  <si>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</si>
  <si>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</si>
  <si>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</si>
  <si>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</si>
  <si>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</si>
  <si>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</si>
  <si>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</si>
  <si>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</si>
  <si>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</si>
  <si>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</si>
  <si>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</si>
  <si>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</si>
  <si>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</si>
  <si>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</si>
  <si>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</si>
  <si>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</si>
  <si>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</si>
  <si>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</si>
  <si>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</si>
  <si>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</si>
  <si>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</si>
  <si>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</si>
  <si>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</si>
  <si>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</si>
  <si>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</si>
  <si>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</si>
  <si>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</si>
  <si>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</si>
  <si>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</si>
  <si>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</si>
  <si>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</si>
  <si>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</si>
  <si>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</si>
  <si>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</si>
  <si>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</si>
  <si>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</si>
  <si>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</si>
  <si>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</si>
  <si>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</si>
  <si>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</si>
  <si>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</si>
  <si>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</si>
  <si>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</si>
  <si>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</si>
  <si>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</si>
  <si>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</si>
  <si>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</si>
  <si>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</si>
  <si>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</si>
  <si>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</si>
  <si>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</si>
  <si>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</si>
  <si>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</si>
  <si>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</si>
  <si>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</si>
  <si>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</si>
  <si>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</si>
  <si>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</si>
  <si>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</si>
  <si>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</si>
  <si>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</si>
  <si>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</si>
  <si>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</si>
  <si>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</si>
  <si>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</si>
  <si>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</si>
  <si>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</si>
  <si>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</si>
  <si>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</si>
  <si>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</si>
  <si>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</si>
  <si>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</si>
  <si>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</si>
  <si>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</si>
  <si>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</si>
  <si>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</si>
  <si>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</si>
  <si>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</si>
  <si>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</si>
  <si>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</si>
  <si>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</si>
  <si>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</si>
  <si>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</si>
  <si>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</si>
  <si>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</si>
  <si>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</si>
  <si>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</si>
  <si>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</si>
  <si>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</si>
  <si>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</si>
  <si>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</si>
  <si>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</si>
  <si>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</si>
  <si>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</si>
  <si>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</si>
  <si>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</si>
  <si>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</si>
  <si>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</si>
  <si>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</si>
  <si>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</si>
  <si>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</si>
  <si>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</si>
  <si>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</si>
  <si>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</si>
  <si>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</si>
  <si>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</si>
  <si>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</si>
  <si>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</si>
  <si>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</si>
  <si>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</si>
  <si>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</si>
  <si>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</si>
  <si>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</si>
  <si>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</si>
  <si>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</si>
  <si>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</si>
  <si>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</si>
  <si>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</si>
  <si>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</si>
  <si>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</si>
  <si>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</si>
  <si>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</si>
  <si>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</si>
  <si>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</si>
  <si>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</si>
  <si>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</si>
  <si>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</si>
  <si>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</si>
  <si>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</si>
  <si>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</si>
  <si>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</si>
  <si>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</si>
  <si>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</si>
  <si>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</si>
  <si>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</si>
  <si>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</si>
  <si>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</si>
  <si>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</si>
  <si>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</si>
  <si>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</si>
  <si>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</si>
  <si>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</si>
  <si>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</si>
  <si>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</si>
  <si>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</si>
  <si>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</si>
  <si>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</si>
  <si>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</si>
  <si>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</si>
  <si>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</si>
  <si>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</si>
  <si>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</si>
  <si>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</si>
  <si>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</si>
  <si>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</si>
  <si>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</si>
  <si>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</si>
  <si>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</si>
  <si>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</si>
  <si>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</si>
  <si>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</si>
  <si>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</si>
  <si>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</si>
  <si>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</si>
  <si>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</si>
  <si>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</si>
  <si>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</si>
  <si>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</si>
  <si>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</si>
  <si>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</si>
  <si>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</si>
  <si>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</si>
  <si>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</si>
  <si>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</si>
  <si>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</si>
  <si>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</si>
  <si>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</si>
  <si>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</si>
  <si>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</si>
  <si>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</si>
  <si>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</si>
  <si>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</si>
  <si>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</si>
  <si>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</si>
  <si>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</si>
  <si>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</si>
  <si>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</si>
  <si>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</si>
  <si>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</si>
  <si>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</si>
  <si>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</si>
  <si>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</si>
  <si>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</si>
  <si>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</si>
  <si>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</si>
  <si>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</si>
  <si>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</si>
  <si>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</si>
  <si>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</si>
  <si>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</si>
  <si>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</si>
  <si>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</si>
  <si>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</si>
  <si>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</si>
  <si>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</si>
  <si>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</si>
  <si>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</si>
  <si>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</si>
  <si>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</si>
  <si>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</si>
  <si>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</si>
  <si>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</si>
  <si>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</si>
  <si>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</si>
  <si>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</si>
  <si>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</si>
  <si>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</si>
  <si>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</si>
  <si>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</si>
  <si>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</si>
  <si>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</si>
  <si>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</si>
  <si>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</si>
  <si>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</si>
  <si>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</si>
  <si>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</si>
  <si>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</si>
  <si>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</si>
  <si>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</si>
  <si>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</si>
  <si>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</si>
  <si>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</si>
  <si>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</si>
  <si>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</si>
  <si>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</si>
  <si>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</si>
  <si>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</si>
  <si>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</si>
  <si>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</si>
  <si>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</si>
  <si>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</si>
  <si>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</si>
  <si>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</si>
  <si>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</si>
  <si>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</si>
  <si>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</si>
  <si>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</si>
  <si>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</si>
  <si>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</si>
  <si>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</si>
  <si>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</si>
  <si>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</si>
  <si>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</si>
  <si>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</si>
  <si>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</si>
  <si>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</si>
  <si>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</si>
  <si>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</si>
  <si>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</si>
  <si>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</si>
  <si>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</si>
  <si>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</si>
  <si>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</si>
  <si>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</si>
  <si>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</si>
  <si>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</si>
  <si>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</si>
  <si>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</si>
  <si>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</si>
  <si>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</si>
  <si>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</si>
  <si>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</si>
  <si>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</si>
  <si>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</si>
  <si>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</si>
  <si>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</si>
  <si>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</si>
  <si>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</si>
  <si>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</si>
  <si>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</si>
  <si>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</si>
  <si>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</si>
  <si>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</si>
  <si>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</si>
  <si>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</si>
  <si>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</si>
  <si>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</si>
  <si>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</si>
  <si>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</si>
  <si>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</si>
  <si>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</si>
  <si>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</si>
  <si>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</si>
  <si>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</si>
  <si>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</si>
  <si>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</si>
  <si>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</si>
  <si>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</si>
  <si>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</si>
  <si>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</si>
  <si>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</si>
  <si>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</si>
  <si>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</si>
  <si>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</si>
  <si>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</si>
  <si>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</si>
  <si>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</si>
  <si>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</si>
  <si>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</si>
  <si>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</si>
  <si>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</si>
  <si>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</si>
  <si>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</si>
  <si>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</si>
  <si>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</si>
  <si>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</si>
  <si>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</si>
  <si>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</si>
  <si>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</si>
  <si>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</si>
  <si>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</si>
  <si>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</si>
  <si>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</si>
  <si>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Default Cluster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</si>
  <si>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</si>
  <si>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</si>
  <si>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</si>
  <si>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</si>
  <si>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</si>
  <si>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</si>
  <si>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</si>
  <si>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</si>
  <si>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West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</si>
  <si>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</si>
  <si>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</si>
  <si>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</si>
  <si>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</si>
  <si>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</si>
  <si>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</si>
  <si>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</si>
  <si>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</si>
  <si>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</si>
  <si>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</si>
  <si>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</si>
  <si>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</si>
  <si>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</si>
  <si>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</si>
  <si>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</si>
  <si>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</si>
  <si>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</si>
  <si>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Temp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</si>
  <si>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</si>
  <si>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</si>
  <si>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</si>
  <si>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</si>
  <si>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</si>
  <si>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</si>
  <si>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</si>
  <si>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</si>
  <si>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</si>
  <si>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</si>
  <si>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</si>
  <si>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</si>
  <si>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</si>
  <si>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</si>
  <si>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</si>
  <si>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</si>
  <si>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</si>
  <si>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</si>
  <si>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</si>
  <si>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</si>
  <si>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</si>
  <si>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</si>
  <si>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Recommended for Server if large analysis because of storage</t>
  </si>
  <si>
    <t>Storage</t>
  </si>
  <si>
    <t>Total Cost</t>
  </si>
  <si>
    <t>East</t>
  </si>
  <si>
    <t>|ASHRAE 189.1-2009 AtticFloor ClimateZone 1-8,ASHRAE 189.1-2009 ExtRoof IEAD ClimateZone 1,ASHRAE 189.1-2009 ExtRoof IEAD ClimateZone 2-5,ASHRAE 189.1-2009 ExtRoof IEAD ClimateZone 6,ASHRAE 189.1-2009 ExtRoof IEAD ClimateZone 7-8,ASHRAE 189.1-2009 ExtRoof Metal ClimateZone 1,ASHRAE 189.1-2009 ExtRoof Metal ClimateZone 2-5,ASHRAE 189.1-2009 ExtRoof Metal ClimateZone 6,ASHRAE 189.1-2009 ExtRoof Metal ClimateZone 7-8,ASHRAE 189.1-2009 ExtWall Mass ClimateZone 1,ASHRAE 189.1-2009 ExtWall Mass ClimateZone 2,ASHRAE 189.1-2009 ExtWall Mass ClimateZone 3,ASHRAE 189.1-2009 ExtWall Mass ClimateZone 4,ASHRAE 189.1-2009 ExtWall Mass ClimateZone 5,ASHRAE 189.1-2009 ExtWall Mass ClimateZone 6,ASHRAE 189.1-2009 ExtWall Mass ClimateZone 7-8,ASHRAE 189.1-2009 ExtWall Mass ClimateZone alt-res 1,ASHRAE 189.1-2009 ExtWall Mass ClimateZone alt-res 2,ASHRAE 189.1-2009 ExtWall Mass ClimateZone alt-res 3,ASHRAE 189.1-2009 ExtWall Mass ClimateZone alt-res 4,ASHRAE 189.1-2009 ExtWall Mass ClimateZone alt-res 5,ASHRAE 189.1-2009 ExtWall Mass ClimateZone alt-res 6,ASHRAE 189.1-2009 ExtWall Mass ClimateZone alt-res 7,ASHRAE 189.1-2009 ExtWall Mass ClimateZone alt-res 8,ASHRAE 189.1-2009 ExtWall Metal ClimateZone 1-3,ASHRAE 189.1-2009 ExtWall Metal ClimateZone 4-8,ASHRAE 189.1-2009 ExtWall SteelFrame ClimateZone 1-3,ASHRAE 189.1-2009 ExtWall SteelFrame ClimateZone 4-8,ASHRAE 189.1-2009 ExtWall WoodFrame ClimateZone 1-4,ASHRAE 189.1-2009 ExtWall WoodFrame ClimateZone 5,ASHRAE 189.1-2009 ExtWall WoodFrame ClimateZone 6-8,ASHRAE 90.1-2004 AtticFloor ClimateZone 1-5,ASHRAE 90.1-2004 AtticFloor ClimateZone 6-8,ASHRAE 90.1-2004 ExtRoof IEAD ClimateZone 1-4,ASHRAE 90.1-2004 ExtRoof IEAD ClimateZone 5-6,ASHRAE 90.1-2004 ExtRoof IEAD ClimateZone 5-6 1,ASHRAE 90.1-2004 ExtRoof IEAD ClimateZone 7,ASHRAE 90.1-2004 ExtRoof IEAD ClimateZone 8,ASHRAE 90.1-2004 ExtRoof Metal ClimateZone 1,ASHRAE 90.1-2004 ExtRoof Metal ClimateZone 2,ASHRAE 90.1-2004 ExtRoof Metal ClimateZone 3-4,ASHRAE 90.1-2004 ExtRoof Metal ClimateZone 5-6,ASHRAE 90.1-2004 ExtRoof Metal ClimateZone 7,ASHRAE 90.1-2004 ExtRoof Metal ClimateZone 8,ASHRAE 90.1-2004 ExtWall Mass ClimateZone 1-2,ASHRAE 90.1-2004 ExtWall Mass ClimateZone 3-4,ASHRAE 90.1-2004 ExtWall Mass ClimateZone 5,ASHRAE 90.1-2004 ExtWall Mass ClimateZone 6,ASHRAE 90.1-2004 ExtWall Mass ClimateZone 7,ASHRAE 90.1-2004 ExtWall Mass ClimateZone 8,ASHRAE 90.1-2004 ExtWall Mass ClimateZone alt-res 1-2,ASHRAE 90.1-2004 ExtWall Mass ClimateZone alt-res 3,ASHRAE 90.1-2004 ExtWall Mass ClimateZone alt-res 4,ASHRAE 90.1-2004 ExtWall Mass ClimateZone alt-res 5-6,ASHRAE 90.1-2004 ExtWall Mass ClimateZone alt-res 7,ASHRAE 90.1-2004 ExtWall Mass ClimateZone alt-res 8,ASHRAE 90.1-2004 ExtWall Metal ClimateZone 1,ASHRAE 90.1-2004 ExtWall Metal ClimateZone 2-3,ASHRAE 90.1-2004 ExtWall Metal ClimateZone 4,ASHRAE 90.1-2004 ExtWall Metal ClimateZone 5,ASHRAE 90.1-2004 ExtWall Metal ClimateZone 6-8,ASHRAE 90.1-2004 ExtWall SteelFrame ClimateZone 1-4,ASHRAE 90.1-2004 ExtWall SteelFrame ClimateZone 5-6,ASHRAE 90.1-2004 ExtWall SteelFrame ClimateZone 7-8,ASHRAE 90.1-2004 ExtWall SteelFrame ClimateZone alt-res 3,ASHRAE 90.1-2004 ExtWall SteelFrame ClimateZone alt-res 4-6,ASHRAE 90.1-2004 ExtWall SteelFrame ClimateZone alt-res 8,ASHRAE 90.1-2004 ExtWall WoodFrame ClimateZone 1-7,ASHRAE 90.1-2004 ExtWall WoodFrame ClimateZone 8,AtticRoof ClimateZone 1-8,CBECS 1980-2004 ExtRoof AtticFloor ClimateZone 1,CBECS 1980-2004 ExtRoof AtticFloor ClimateZone 2a,CBECS 1980-2004 ExtRoof AtticFloor ClimateZone 2b,CBECS 1980-2004 ExtRoof AtticFloor ClimateZone 3a,CBECS 1980-2004 ExtRoof AtticFloor ClimateZone 3b LAS,CBECS 1980-2004 ExtRoof AtticFloor ClimateZone 3b LAX,CBECS 1980-2004 ExtRoof AtticFloor ClimateZone 4a,CBECS 1980-2004 ExtRoof AtticFloor ClimateZone 4b,CBECS 1980-2004 ExtRoof AtticFloor ClimateZone 4c,CBECS 1980-2004 ExtRoof AtticFloor ClimateZone 5a,CBECS 1980-2004 ExtRoof AtticFloor ClimateZone 5b,CBECS 1980-2004 ExtRoof AtticFloor ClimateZone 6a,CBECS 1980-2004 ExtRoof AtticFloor ClimateZone 6b,CBECS 1980-2004 ExtRoof AtticFloor ClimateZone 7,CBECS 1980-2004 ExtRoof AtticFloor ClimateZone 8,CBECS 1980-2004 ExtRoof IEAD ClimateZone 1,CBECS 1980-2004 ExtRoof IEAD ClimateZone 2a,CBECS 1980-2004 ExtRoof IEAD ClimateZone 2b,CBECS 1980-2004 ExtRoof IEAD ClimateZone 3a,CBECS 1980-2004 ExtRoof IEAD ClimateZone 3b LAS,CBECS 1980-2004 ExtRoof IEAD ClimateZone 3b LAX,CBECS 1980-2004 ExtRoof IEAD ClimateZone 3c,CBECS 1980-2004 ExtRoof IEAD ClimateZone 4a,CBECS 1980-2004 ExtRoof IEAD ClimateZone 4b,CBECS 1980-2004 ExtRoof IEAD ClimateZone 4c,CBECS 1980-2004 ExtRoof IEAD ClimateZone 5a,CBECS 1980-2004 ExtRoof IEAD ClimateZone 5b,CBECS 1980-2004 ExtRoof IEAD ClimateZone 5b 1,CBECS 1980-2004 ExtRoof IEAD ClimateZone 6a,CBECS 1980-2004 ExtRoof IEAD ClimateZone 6b,CBECS 1980-2004 ExtRoof IEAD ClimateZone 7,CBECS 1980-2004 ExtRoof IEAD ClimateZone 8,CBECS 1980-2004 ExtRoof Metal ClimateZone 1,CBECS 1980-2004 ExtRoof Metal ClimateZone 2a,CBECS 1980-2004 ExtRoof Metal ClimateZone 2b,CBECS 1980-2004 ExtRoof Metal ClimateZone 3a,CBECS 1980-2004 ExtRoof Metal ClimateZone 3b LAS,CBECS 1980-2004 ExtRoof Metal ClimateZone 3b LAX,CBECS 1980-2004 ExtRoof Metal ClimateZone 3c,CBECS 1980-2004 ExtRoof Metal ClimateZone 4a,CBECS 1980-2004 ExtRoof Metal ClimateZone 4b,CBECS 1980-2004 ExtRoof Metal ClimateZone 4c,CBECS 1980-2004 ExtRoof Metal ClimateZone 5a,CBECS 1980-2004 ExtRoof Metal ClimateZone 5b,CBECS 1980-2004 ExtRoof Metal ClimateZone 6a,CBECS 1980-2004 ExtRoof Metal ClimateZone 6b,CBECS 1980-2004 ExtRoof Metal ClimateZone 7,CBECS 1980-2004 ExtRoof Metal ClimateZone 8,CBECS 1980-2004 ExtWall Mass ClimateZone 1,CBECS 1980-2004 ExtWall Mass ClimateZone 2a,CBECS 1980-2004 ExtWall Mass ClimateZone 2b,CBECS 1980-2004 ExtWall Mass ClimateZone 3a,CBECS 1980-2004 ExtWall Mass ClimateZone 3b LAS,CBECS 1980-2004 ExtWall Mass ClimateZone 3b LAX,CBECS 1980-2004 ExtWall Mass ClimateZone 3c,CBECS 1980-2004 ExtWall Mass ClimateZone 4a,CBECS 1980-2004 ExtWall Mass ClimateZone 4b,CBECS 1980-2004 ExtWall Mass ClimateZone 4c-5a,CBECS 1980-2004 ExtWall Mass ClimateZone 5b,CBECS 1980-2004 ExtWall Mass ClimateZone 6a,CBECS 1980-2004 ExtWall Mass ClimateZone 6b,CBECS 1980-2004 ExtWall Mass ClimateZone 7,CBECS 1980-2004 ExtWall Mass ClimateZone 8,CBECS 1980-2004 ExtWall Metal ClimateZone 1,CBECS 1980-2004 ExtWall Metal ClimateZone 2a,CBECS 1980-2004 ExtWall Metal ClimateZone 2b,CBECS 1980-2004 ExtWall Metal ClimateZone 3a,CBECS 1980-2004 ExtWall Metal ClimateZone 3b LAS,CBECS 1980-2004 ExtWall Metal ClimateZone 3b LAX,CBECS 1980-2004 ExtWall Metal ClimateZone 3c,CBECS 1980-2004 ExtWall Metal ClimateZone 4a,CBECS 1980-2004 ExtWall Metal ClimateZone 4b,CBECS 1980-2004 ExtWall Metal ClimateZone 4c,CBECS 1980-2004 ExtWall Metal ClimateZone 5,CBECS 1980-2004 ExtWall Metal ClimateZone 6a,CBECS 1980-2004 ExtWall Metal ClimateZone 6b,CBECS 1980-2004 ExtWall Metal ClimateZone 7,CBECS 1980-2004 ExtWall Metal ClimateZone 8,CBECS 1980-2004 ExtWall SteelFrame ClimateZone 1,CBECS 1980-2004 ExtWall SteelFrame ClimateZone 2a,CBECS 1980-2004 ExtWall SteelFrame ClimateZone 2b,CBECS 1980-2004 ExtWall SteelFrame ClimateZone 2b 1,CBECS 1980-2004 ExtWall SteelFrame ClimateZone 3a,CBECS 1980-2004 ExtWall SteelFrame ClimateZone 3b LAS,CBECS 1980-2004 ExtWall SteelFrame ClimateZone 3b LAX,CBECS 1980-2004 ExtWall SteelFrame ClimateZone 3c,CBECS 1980-2004 ExtWall SteelFrame ClimateZone 4a,CBECS 1980-2004 ExtWall SteelFrame ClimateZone 4b,CBECS 1980-2004 ExtWall SteelFrame ClimateZone 4c,CBECS 1980-2004 ExtWall SteelFrame ClimateZone 5,CBECS 1980-2004 ExtWall SteelFrame ClimateZone 6a,CBECS 1980-2004 ExtWall SteelFrame ClimateZone 6b,CBECS 1980-2004 ExtWall SteelFrame ClimateZone 7,CBECS 1980-2004 ExtWall SteelFrame ClimateZone 8,CBECS 1980-2004 ExtWall WoodFrame ClimateZone 1,CBECS 1980-2004 ExtWall WoodFrame ClimateZone 2a,CBECS 1980-2004 ExtWall WoodFrame ClimateZone 2b,CBECS 1980-2004 ExtWall WoodFrame ClimateZone 3a,CBECS 1980-2004 ExtWall WoodFrame ClimateZone 3b LAS,CBECS 1980-2004 ExtWall WoodFrame ClimateZone 3b LAX,CBECS 1980-2004 ExtWall WoodFrame ClimateZone 3c,CBECS 1980-2004 ExtWall WoodFrame ClimateZone 4a,CBECS 1980-2004 ExtWall WoodFrame ClimateZone 4b,CBECS 1980-2004 ExtWall WoodFrame ClimateZone 4c,CBECS 1980-2004 ExtWall WoodFrame ClimateZone 5,CBECS 1980-2004 ExtWall WoodFrame ClimateZone 6a,CBECS 1980-2004 ExtWall WoodFrame ClimateZone 6b,CBECS 1980-2004 ExtWall WoodFrame ClimateZone 7,CBECS 1980-2004 ExtWall WoodFrame ClimateZone 8,CBECS Before-1980 ExtRoof AtticFloor ClimateZone 1-3,CBECS Before-1980 ExtRoof AtticFloor ClimateZone 4a,CBECS Before-1980 ExtRoof AtticFloor ClimateZone 4b,CBECS Before-1980 ExtRoof AtticFloor ClimateZone 4c,CBECS Before-1980 ExtRoof AtticFloor ClimateZone 5a,CBECS Before-1980 ExtRoof AtticFloor ClimateZone 5b,CBECS Before-1980 ExtRoof AtticFloor ClimateZone 6,CBECS Before-1980 ExtRoof AtticFloor ClimateZone 7,CBECS Before-1980 ExtRoof AtticFloor ClimateZone 8,CBECS Before-1980 ExtRoof IEAD ClimateZone 1-3,CBECS Before-1980 ExtRoof IEAD ClimateZone 4a,CBECS Before-1980 ExtRoof IEAD ClimateZone 4b,CBECS Before-1980 ExtRoof IEAD ClimateZone 4c,CBECS Before-1980 ExtRoof IEAD ClimateZone 5a,CBECS Before-1980 ExtRoof IEAD ClimateZone 5b,CBECS Before-1980 ExtRoof IEAD ClimateZone 6,CBECS Before-1980 ExtRoof IEAD ClimateZone 7,CBECS Before-1980 ExtRoof IEAD ClimateZone 7 1,CBECS Before-1980 ExtRoof IEAD ClimateZone 8,CBECS Before-1980 ExtWall Mass ClimateZone 1-2,CBECS Before-1980 ExtWall Mass ClimateZone 3a,CBECS Before-1980 ExtWall Mass ClimateZone 3b,CBECS Before-1980 ExtWall Mass ClimateZone 3c,CBECS Before-1980 ExtWall Mass ClimateZone 4a,CBECS Before-1980 ExtWall Mass ClimateZone 4b,CBECS Before-1980 ExtWall Mass ClimateZone 4c,CBECS Before-1980 ExtWall Mass ClimateZone 5a,CBECS Before-1980 ExtWall Mass ClimateZone 5b,CBECS Before-1980 ExtWall Mass ClimateZone 6,CBECS Before-1980 ExtWall Mass ClimateZone 7,CBECS Before-1980 ExtWall Mass ClimateZone 8,CBECS Before-1980 ExtWall Metal ClimateZone 1-2,CBECS Before-1980 ExtWall Metal ClimateZone 3a,CBECS Before-1980 ExtWall Metal ClimateZone 3b,CBECS Before-1980 ExtWall Metal ClimateZone 3c,CBECS Before-1980 ExtWall Metal ClimateZone 4a,CBECS Before-1980 ExtWall Metal ClimateZone 4b,CBECS Before-1980 ExtWall Metal ClimateZone 4c,CBECS Before-1980 ExtWall Metal ClimateZone 5a,CBECS Before-1980 ExtWall Metal ClimateZone 5b,CBECS Before-1980 ExtWall Metal ClimateZone 6,CBECS Before-1980 ExtWall Metal ClimateZone 7,CBECS Before-1980 ExtWall Metal ClimateZone 8,CBECS Before-1980 ExtWall SteelFrame ClimateZone 1-3b,CBECS Before-1980 ExtWall SteelFrame ClimateZone 3c,CBECS Before-1980 ExtWall SteelFrame ClimateZone 4a,CBECS Before-1980 ExtWall SteelFrame ClimateZone 4b,CBECS Before-1980 ExtWall SteelFrame ClimateZone 4c,CBECS Before-1980 ExtWall SteelFrame ClimateZone 5a,CBECS Before-1980 ExtWall SteelFrame ClimateZone 5b,CBECS Before-1980 ExtWall SteelFrame ClimateZone 6,CBECS Before-1980 ExtWall SteelFrame ClimateZone 7,CBECS Before-1980 ExtWall SteelFrame ClimateZone 8,ExtSlab 4in ClimateZone 1-8,ExtSlab 8in ClimateZone 1-8,ExtSlabCarpet 4in ClimateZone 1-8,ExtSlabCarpet 8in ClimateZone 1-8,Exterior Door,Interior Ceiling,Interior Door,Interior Floor,Interior Partition,Interior Wall|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</si>
  <si>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</si>
  <si>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</si>
  <si>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</si>
  <si>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</si>
  <si>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</si>
  <si>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</si>
  <si>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</si>
  <si>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</si>
  <si>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</si>
  <si>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</si>
  <si>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</si>
  <si>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</si>
  <si>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</si>
  <si>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</si>
  <si>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</si>
  <si>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</si>
  <si>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</si>
  <si>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</si>
  <si>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</si>
  <si>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</si>
  <si>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</si>
  <si>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</si>
  <si>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</si>
  <si>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</si>
  <si>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</si>
  <si>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</si>
  <si>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</si>
  <si>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</si>
  <si>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</si>
  <si>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</si>
  <si>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</si>
  <si>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</si>
  <si>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</si>
  <si>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</si>
  <si>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</si>
  <si>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</si>
  <si>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</si>
  <si>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West PF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</si>
  <si>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</si>
  <si>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</si>
  <si>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</si>
  <si>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</si>
  <si>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</si>
  <si>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</si>
  <si>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South WWR</t>
  </si>
  <si>
    <t>East WWR</t>
  </si>
  <si>
    <t>../measures</t>
  </si>
  <si>
    <t>../weather/USA_CO_Denver.Intl.AP.725650_TMY3.epw</t>
  </si>
  <si>
    <t>LPD Reduction</t>
  </si>
  <si>
    <t>Rotation</t>
  </si>
  <si>
    <t>Wall R-Value</t>
  </si>
  <si>
    <t>normal_uncertain</t>
  </si>
  <si>
    <t>Roof R-Value</t>
  </si>
  <si>
    <t>[10,30,50,80]</t>
  </si>
  <si>
    <t>[0.05,0.1,0.45,0.4]</t>
  </si>
  <si>
    <t>South Projection Factor</t>
  </si>
  <si>
    <t>NSGA Template</t>
  </si>
  <si>
    <t>large office</t>
  </si>
  <si>
    <t>../seeds/large_office_air_cooled_chiller.osm</t>
  </si>
  <si>
    <t>Can be used as worker</t>
  </si>
  <si>
    <t>Recommended for worker</t>
  </si>
  <si>
    <t>i2.xlarge</t>
  </si>
  <si>
    <t>$0.85/hour</t>
  </si>
  <si>
    <t>800 GB</t>
  </si>
  <si>
    <t>i2.2xlarge</t>
  </si>
  <si>
    <t>$1.71/hour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</si>
  <si>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</si>
  <si>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</si>
  <si>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</si>
  <si>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</si>
  <si>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</si>
  <si>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</si>
  <si>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</si>
  <si>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</si>
  <si>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</si>
  <si>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</si>
  <si>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Window to Wall Ratio South</t>
  </si>
  <si>
    <t>Window to Wall Ratio East</t>
  </si>
  <si>
    <t>0.4.0</t>
  </si>
  <si>
    <t>1.9.0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</si>
</sst>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49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quotePrefix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0" fillId="6" borderId="0" xfId="0" applyFill="1"/>
    <xf numFmtId="0" fontId="0" fillId="7" borderId="0" xfId="0" applyFill="1"/>
    <xf numFmtId="0" fontId="6" fillId="8" borderId="0" xfId="0" applyFont="1" applyFill="1"/>
    <xf numFmtId="0" fontId="7" fillId="8" borderId="0" xfId="0" applyFont="1" applyFill="1"/>
    <xf numFmtId="0" fontId="7" fillId="9" borderId="0" xfId="0" applyFont="1" applyFill="1"/>
    <xf numFmtId="0" fontId="7" fillId="10" borderId="0" xfId="0" applyFont="1" applyFill="1"/>
    <xf numFmtId="0" fontId="4" fillId="12" borderId="0" xfId="0" applyFont="1" applyFill="1"/>
    <xf numFmtId="0" fontId="4" fillId="12" borderId="0" xfId="0" applyFont="1" applyFill="1" applyAlignment="1">
      <alignment wrapText="1"/>
    </xf>
    <xf numFmtId="0" fontId="4" fillId="12" borderId="0" xfId="0" applyFont="1" applyFill="1" applyAlignment="1">
      <alignment horizontal="center" wrapText="1"/>
    </xf>
    <xf numFmtId="0" fontId="4" fillId="12" borderId="0" xfId="0" applyFont="1" applyFill="1" applyAlignment="1">
      <alignment horizontal="left" wrapText="1"/>
    </xf>
    <xf numFmtId="0" fontId="4" fillId="12" borderId="0" xfId="0" applyFont="1" applyFill="1" applyAlignment="1">
      <alignment horizontal="right" wrapText="1"/>
    </xf>
    <xf numFmtId="0" fontId="6" fillId="13" borderId="0" xfId="0" applyFont="1" applyFill="1"/>
    <xf numFmtId="0" fontId="6" fillId="13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6" fillId="14" borderId="0" xfId="0" applyFont="1" applyFill="1"/>
    <xf numFmtId="0" fontId="6" fillId="14" borderId="0" xfId="0" applyFont="1" applyFill="1" applyAlignment="1">
      <alignment horizontal="right"/>
    </xf>
    <xf numFmtId="0" fontId="6" fillId="0" borderId="0" xfId="0" applyFont="1" applyAlignment="1">
      <alignment horizontal="left"/>
    </xf>
    <xf numFmtId="0" fontId="5" fillId="13" borderId="0" xfId="0" applyFont="1" applyFill="1"/>
    <xf numFmtId="0" fontId="5" fillId="14" borderId="0" xfId="0" applyFont="1" applyFill="1"/>
    <xf numFmtId="0" fontId="5" fillId="7" borderId="0" xfId="0" applyFont="1" applyFill="1"/>
    <xf numFmtId="0" fontId="5" fillId="15" borderId="0" xfId="0" applyFont="1" applyFill="1"/>
    <xf numFmtId="0" fontId="0" fillId="15" borderId="0" xfId="0" applyFill="1" applyAlignment="1">
      <alignment horizontal="right"/>
    </xf>
    <xf numFmtId="0" fontId="0" fillId="15" borderId="0" xfId="0" applyFill="1"/>
    <xf numFmtId="0" fontId="0" fillId="3" borderId="1" xfId="0" applyFill="1" applyBorder="1" applyAlignment="1">
      <alignment horizontal="left" wrapText="1"/>
    </xf>
    <xf numFmtId="0" fontId="7" fillId="11" borderId="0" xfId="0" applyFont="1" applyFill="1" applyAlignment="1">
      <alignment horizontal="center"/>
    </xf>
  </cellXfs>
  <cellStyles count="14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zoomScale="120" zoomScaleNormal="120" zoomScalePageLayoutView="120" workbookViewId="0">
      <selection activeCell="B5" sqref="B5"/>
    </sheetView>
  </sheetViews>
  <sheetFormatPr baseColWidth="10" defaultColWidth="10.6640625" defaultRowHeight="14" x14ac:dyDescent="0"/>
  <cols>
    <col min="1" max="1" width="25.6640625" style="1" customWidth="1"/>
    <col min="2" max="2" width="42.6640625" style="18" bestFit="1" customWidth="1"/>
    <col min="3" max="3" width="33.6640625" style="1" bestFit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20"/>
      <c r="C1" s="12"/>
      <c r="D1" s="13"/>
      <c r="E1" s="13"/>
      <c r="F1" s="13" t="s">
        <v>5</v>
      </c>
    </row>
    <row r="2" spans="1:6" s="7" customFormat="1">
      <c r="A2" s="6" t="s">
        <v>435</v>
      </c>
      <c r="B2" s="19"/>
      <c r="C2" s="8"/>
      <c r="D2" s="8"/>
      <c r="E2" s="8"/>
      <c r="F2" s="8"/>
    </row>
    <row r="3" spans="1:6">
      <c r="A3" s="1" t="s">
        <v>436</v>
      </c>
      <c r="B3" s="44" t="s">
        <v>741</v>
      </c>
      <c r="F3" s="1" t="s">
        <v>437</v>
      </c>
    </row>
    <row r="4" spans="1:6" ht="28">
      <c r="A4" s="1" t="s">
        <v>458</v>
      </c>
      <c r="B4" s="17" t="s">
        <v>516</v>
      </c>
      <c r="F4" s="2" t="s">
        <v>459</v>
      </c>
    </row>
    <row r="5" spans="1:6" ht="42">
      <c r="A5" s="1" t="s">
        <v>471</v>
      </c>
      <c r="B5" s="18" t="s">
        <v>742</v>
      </c>
      <c r="F5" s="2" t="s">
        <v>618</v>
      </c>
    </row>
    <row r="6" spans="1:6" ht="46" customHeight="1">
      <c r="A6" s="1" t="s">
        <v>472</v>
      </c>
      <c r="B6" s="17" t="s">
        <v>608</v>
      </c>
      <c r="F6" s="2" t="s">
        <v>474</v>
      </c>
    </row>
    <row r="7" spans="1:6">
      <c r="A7" s="1" t="s">
        <v>442</v>
      </c>
      <c r="B7" s="17" t="s">
        <v>595</v>
      </c>
      <c r="C7" s="24" t="str">
        <f>VLOOKUP($B7,instance_defs,5,FALSE)</f>
        <v>Recommended for Server</v>
      </c>
      <c r="D7" s="24" t="str">
        <f>VLOOKUP($B7,instance_defs,2,FALSE)&amp;" with "&amp;VLOOKUP($B7,instance_defs,4,FALSE)</f>
        <v>4 Cores with 40 GB</v>
      </c>
      <c r="E7" s="24" t="str">
        <f>VLOOKUP($B7,instance_defs,3,FALSE)</f>
        <v>$0.28/hour</v>
      </c>
      <c r="F7" s="1" t="s">
        <v>610</v>
      </c>
    </row>
    <row r="8" spans="1:6" ht="28">
      <c r="A8" s="1" t="s">
        <v>443</v>
      </c>
      <c r="B8" s="17" t="s">
        <v>440</v>
      </c>
      <c r="C8" s="24" t="str">
        <f>VLOOKUP($B8,instance_defs,5,FALSE)</f>
        <v>Recommended for worker</v>
      </c>
      <c r="D8" s="24" t="str">
        <f>VLOOKUP($B8,instance_defs,2,FALSE)&amp;" with "&amp;VLOOKUP($B8,instance_defs,4,FALSE)</f>
        <v>8 Cores with 80 GB</v>
      </c>
      <c r="E8" s="24" t="str">
        <f>VLOOKUP($B8,instance_defs,3,FALSE)</f>
        <v>$0.42/hour</v>
      </c>
      <c r="F8" s="2" t="s">
        <v>444</v>
      </c>
    </row>
    <row r="9" spans="1:6">
      <c r="A9" s="1" t="s">
        <v>460</v>
      </c>
      <c r="B9" s="17">
        <v>1</v>
      </c>
      <c r="C9" s="3"/>
      <c r="D9" s="24" t="s">
        <v>660</v>
      </c>
      <c r="E9" s="24" t="str">
        <f>"$"&amp;VALUE(LEFT(E7,5))+B9*VALUE(LEFT(E8,5))&amp;"/hour"</f>
        <v>$0.7/hour</v>
      </c>
      <c r="F9" s="2" t="s">
        <v>609</v>
      </c>
    </row>
    <row r="10" spans="1:6" s="23" customFormat="1" ht="28">
      <c r="A10" s="23" t="s">
        <v>729</v>
      </c>
      <c r="B10" s="17" t="s">
        <v>730</v>
      </c>
      <c r="C10" s="3"/>
      <c r="D10" s="24"/>
      <c r="E10" s="24"/>
      <c r="F10" s="2" t="s">
        <v>731</v>
      </c>
    </row>
    <row r="12" spans="1:6" s="7" customFormat="1">
      <c r="A12" s="6" t="s">
        <v>28</v>
      </c>
      <c r="B12" s="19"/>
      <c r="C12" s="6"/>
      <c r="D12" s="8"/>
      <c r="E12" s="8"/>
      <c r="F12" s="8"/>
    </row>
    <row r="13" spans="1:6">
      <c r="A13" s="1" t="s">
        <v>39</v>
      </c>
      <c r="B13" s="17" t="s">
        <v>719</v>
      </c>
      <c r="F13" s="1" t="s">
        <v>473</v>
      </c>
    </row>
    <row r="14" spans="1:6">
      <c r="A14" s="1" t="s">
        <v>25</v>
      </c>
      <c r="B14" s="17" t="s">
        <v>709</v>
      </c>
      <c r="F14" s="23" t="s">
        <v>619</v>
      </c>
    </row>
    <row r="15" spans="1:6">
      <c r="A15" s="1" t="s">
        <v>26</v>
      </c>
      <c r="B15" s="17" t="s">
        <v>452</v>
      </c>
      <c r="F15" s="23" t="s">
        <v>619</v>
      </c>
    </row>
    <row r="16" spans="1:6">
      <c r="A16" s="1" t="s">
        <v>464</v>
      </c>
      <c r="B16" s="18" t="b">
        <v>1</v>
      </c>
      <c r="F16" s="1" t="s">
        <v>437</v>
      </c>
    </row>
    <row r="17" spans="1:6">
      <c r="A17" s="1" t="s">
        <v>465</v>
      </c>
      <c r="B17" s="16" t="b">
        <v>1</v>
      </c>
      <c r="F17" s="2" t="s">
        <v>611</v>
      </c>
    </row>
    <row r="18" spans="1:6">
      <c r="A18" s="1" t="s">
        <v>466</v>
      </c>
      <c r="B18" s="18" t="s">
        <v>467</v>
      </c>
      <c r="F18" s="1" t="s">
        <v>437</v>
      </c>
    </row>
    <row r="19" spans="1:6">
      <c r="A19" s="1" t="s">
        <v>468</v>
      </c>
      <c r="B19" s="18" t="s">
        <v>547</v>
      </c>
      <c r="F19" s="1" t="s">
        <v>437</v>
      </c>
    </row>
    <row r="21" spans="1:6" s="2" customFormat="1" ht="42">
      <c r="A21" s="6" t="s">
        <v>27</v>
      </c>
      <c r="B21" s="19" t="s">
        <v>612</v>
      </c>
      <c r="C21" s="6"/>
      <c r="D21" s="6"/>
      <c r="E21" s="6"/>
      <c r="F21" s="8" t="s">
        <v>457</v>
      </c>
    </row>
    <row r="22" spans="1:6">
      <c r="A22" s="1" t="s">
        <v>453</v>
      </c>
      <c r="B22" s="17" t="s">
        <v>553</v>
      </c>
    </row>
    <row r="23" spans="1:6" s="23" customFormat="1">
      <c r="B23" s="18"/>
      <c r="D23" s="2"/>
      <c r="E23" s="2"/>
    </row>
    <row r="24" spans="1:6" s="2" customFormat="1" ht="42">
      <c r="A24" s="6" t="s">
        <v>451</v>
      </c>
      <c r="B24" s="19" t="s">
        <v>615</v>
      </c>
      <c r="C24" s="6" t="s">
        <v>613</v>
      </c>
      <c r="D24" s="6" t="s">
        <v>614</v>
      </c>
      <c r="E24" s="6"/>
      <c r="F24" s="8" t="s">
        <v>457</v>
      </c>
    </row>
    <row r="25" spans="1:6">
      <c r="A25" s="23" t="str">
        <f>IF(LEN(INDEX(Lookups!$C$21:$Z$30,1,3*MATCH(Setup!$B22,Lookups!$A$21:$A$27,0)-2))=0,"",INDEX(Lookups!$C$21:$Z$30,1,3*MATCH(Setup!$B22,Lookups!$A$21:$A$27,0)-2))</f>
        <v>Number of Samples</v>
      </c>
      <c r="B25" s="18">
        <f>IF(D25&lt;&gt;"",D25,IF(LEN(INDEX(Lookups!$C$21:$Z$30,1,3*MATCH(Setup!$B22,Lookups!$A$21:$A$27,0)-1))=0,"",INDEX(Lookups!$C$21:$Z$30,1,3*MATCH(Setup!$B22,Lookups!$A$21:$A$27,0)-1)))</f>
        <v>30</v>
      </c>
      <c r="C25" s="25" t="str">
        <f>IF(LEN(INDEX(Lookups!$C$21:$Z$30,1,3*MATCH(Setup!$B22,Lookups!$A$21:$A$27,0)))=0,"",INDEX(Lookups!$C$21:$Z$30,1,3*MATCH(Setup!$B22,Lookups!$A$21:$A$27,0)))</f>
        <v>Size of initial population</v>
      </c>
      <c r="D25" s="27"/>
      <c r="E25" s="23"/>
    </row>
    <row r="26" spans="1:6">
      <c r="A26" s="23" t="str">
        <f>IF(LEN(INDEX(Lookups!$C$21:$Z$30,2,3*MATCH(Setup!$B22,Lookups!$A$21:$A$27,0)-2))=0,"",INDEX(Lookups!$C$21:$Z$30,2,3*MATCH(Setup!$B22,Lookups!$A$21:$A$27,0)-2))</f>
        <v>Generations</v>
      </c>
      <c r="B26" s="18">
        <f>IF(D26&lt;&gt;"",D26,IF(LEN(INDEX(Lookups!$C$21:$Z$30,2,3*MATCH(Setup!$B22,Lookups!$A$21:$A$27,0)-1))=0,"",INDEX(Lookups!$C$21:$Z$30,2,3*MATCH(Setup!$B22,Lookups!$A$21:$A$27,0)-1)))</f>
        <v>3</v>
      </c>
      <c r="C26" s="25" t="str">
        <f>IF(LEN(INDEX(Lookups!$C$21:$Z$30,2,3*MATCH(Setup!$B22,Lookups!$A$21:$A$27,0)))=0,"",INDEX(Lookups!$C$21:$Z$30,2,3*MATCH(Setup!$B22,Lookups!$A$21:$A$27,0)))</f>
        <v>Number of generations</v>
      </c>
      <c r="D26" s="27"/>
      <c r="E26" s="23"/>
    </row>
    <row r="27" spans="1:6">
      <c r="A27" s="23" t="str">
        <f>IF(LEN(INDEX(Lookups!$C$21:$Z$30,3,3*MATCH(Setup!$B22,Lookups!$A$21:$A$27,0)-2))=0,"",INDEX(Lookups!$C$21:$Z$30,3,3*MATCH(Setup!$B22,Lookups!$A$21:$A$27,0)-2))</f>
        <v>cprob</v>
      </c>
      <c r="B27" s="18">
        <f>IF(D27&lt;&gt;"",D27,IF(LEN(INDEX(Lookups!$C$21:$Z$30,3,3*MATCH(Setup!$B22,Lookups!$A$21:$A$27,0)-1))=0,"",INDEX(Lookups!$C$21:$Z$30,3,3*MATCH(Setup!$B22,Lookups!$A$21:$A$27,0)-1)))</f>
        <v>0.85</v>
      </c>
      <c r="C27" s="25" t="str">
        <f>IF(LEN(INDEX(Lookups!$C$21:$Z$30,3,3*MATCH(Setup!$B22,Lookups!$A$21:$A$27,0)))=0,"",INDEX(Lookups!$C$21:$Z$30,3,3*MATCH(Setup!$B22,Lookups!$A$21:$A$27,0)))</f>
        <v>Crossover probability [0,1]</v>
      </c>
      <c r="D27" s="27"/>
      <c r="E27" s="23"/>
    </row>
    <row r="28" spans="1:6" s="23" customFormat="1" ht="42">
      <c r="A28" s="23" t="str">
        <f>IF(LEN(INDEX(Lookups!$C$21:$Z$30,4,3*MATCH(Setup!$B22,Lookups!$A$21:$A$27,0)-2))=0,"",INDEX(Lookups!$C$21:$Z$30,4,3*MATCH(Setup!$B22,Lookups!$A$21:$A$27,0)-2))</f>
        <v>XoverDistIdx</v>
      </c>
      <c r="B28" s="18">
        <f>IF(D28&lt;&gt;"",D28,IF(LEN(INDEX(Lookups!$C$21:$Z$30,4,3*MATCH(Setup!$B22,Lookups!$A$21:$A$27,0)-1))=0,"",INDEX(Lookups!$C$21:$Z$30,4,3*MATCH(Setup!$B22,Lookups!$A$21:$A$27,0)-1)))</f>
        <v>2</v>
      </c>
      <c r="C28" s="25" t="str">
        <f>IF(LEN(INDEX(Lookups!$C$21:$Z$30,4,3*MATCH(Setup!$B22,Lookups!$A$21:$A$27,0)))=0,"",INDEX(Lookups!$C$21:$Z$30,4,3*MATCH(Setup!$B22,Lookups!$A$21:$A$27,0)))</f>
        <v>Crossover Distribution Index (large values give higher probabilities of offspring close to parent)</v>
      </c>
      <c r="D28" s="27"/>
    </row>
    <row r="29" spans="1:6" s="23" customFormat="1" ht="42">
      <c r="A29" s="23" t="str">
        <f>IF(LEN(INDEX(Lookups!$C$21:$Z$30,5,3*MATCH(Setup!$B22,Lookups!$A$21:$A$27,0)-2))=0,"",INDEX(Lookups!$C$21:$Z$30,5,3*MATCH(Setup!$B22,Lookups!$A$21:$A$27,0)-2))</f>
        <v>MuDistIdx</v>
      </c>
      <c r="B29" s="18">
        <f>IF(D29&lt;&gt;"",D29,IF(LEN(INDEX(Lookups!$C$21:$Z$30,5,3*MATCH(Setup!$B22,Lookups!$A$21:$A$27,0)-1))=0,"",INDEX(Lookups!$C$21:$Z$30,5,3*MATCH(Setup!$B22,Lookups!$A$21:$A$27,0)-1)))</f>
        <v>2</v>
      </c>
      <c r="C29" s="25" t="str">
        <f>IF(LEN(INDEX(Lookups!$C$21:$Z$30,5,3*MATCH(Setup!$B22,Lookups!$A$21:$A$27,0)))=0,"",INDEX(Lookups!$C$21:$Z$30,5,3*MATCH(Setup!$B22,Lookups!$A$21:$A$27,0)))</f>
        <v>Mutation Distribution Index (large values give higher probabilities of offspring close to parent)</v>
      </c>
      <c r="D29" s="27"/>
    </row>
    <row r="30" spans="1:6" s="23" customFormat="1">
      <c r="A30" s="23" t="str">
        <f>IF(LEN(INDEX(Lookups!$C$21:$Z$30,6,3*MATCH(Setup!$B22,Lookups!$A$21:$A$27,0)-2))=0,"",INDEX(Lookups!$C$21:$Z$30,6,3*MATCH(Setup!$B22,Lookups!$A$21:$A$27,0)-2))</f>
        <v>mprob</v>
      </c>
      <c r="B30" s="18">
        <f>IF(D30&lt;&gt;"",D30,IF(LEN(INDEX(Lookups!$C$21:$Z$30,6,3*MATCH(Setup!$B22,Lookups!$A$21:$A$27,0)-1))=0,"",INDEX(Lookups!$C$21:$Z$30,6,3*MATCH(Setup!$B22,Lookups!$A$21:$A$27,0)-1)))</f>
        <v>0.8</v>
      </c>
      <c r="C30" s="25" t="str">
        <f>IF(LEN(INDEX(Lookups!$C$21:$Z$30,6,3*MATCH(Setup!$B22,Lookups!$A$21:$A$27,0)))=0,"",INDEX(Lookups!$C$21:$Z$30,6,3*MATCH(Setup!$B22,Lookups!$A$21:$A$27,0)))</f>
        <v>Mutation probability [0,1]</v>
      </c>
      <c r="D30" s="27"/>
    </row>
    <row r="31" spans="1:6" s="23" customFormat="1">
      <c r="A31" s="23" t="str">
        <f>IF(LEN(INDEX(Lookups!$C$21:$Z$30,7,3*MATCH(Setup!$B22,Lookups!$A$21:$A$27,0)-2))=0,"",INDEX(Lookups!$C$21:$Z$30,7,3*MATCH(Setup!$B22,Lookups!$A$21:$A$27,0)-2))</f>
        <v>normType</v>
      </c>
      <c r="B31" s="18" t="str">
        <f>IF(D31&lt;&gt;"",D31,IF(LEN(INDEX(Lookups!$C$21:$Z$30,7,3*MATCH(Setup!$B22,Lookups!$A$21:$A$27,0)-1))=0,"",INDEX(Lookups!$C$21:$Z$30,7,3*MATCH(Setup!$B22,Lookups!$A$21:$A$27,0)-1)))</f>
        <v>minkowski</v>
      </c>
      <c r="C31" s="25" t="str">
        <f>IF(LEN(INDEX(Lookups!$C$21:$Z$30,7,3*MATCH(Setup!$B22,Lookups!$A$21:$A$27,0)))=0,"",INDEX(Lookups!$C$21:$Z$30,7,3*MATCH(Setup!$B22,Lookups!$A$21:$A$27,0)))</f>
        <v/>
      </c>
      <c r="D31" s="27"/>
    </row>
    <row r="32" spans="1:6" s="23" customFormat="1">
      <c r="A32" s="23" t="str">
        <f>IF(LEN(INDEX(Lookups!$C$21:$Z$30,8,3*MATCH(Setup!$B22,Lookups!$A$21:$A$27,0)-2))=0,"",INDEX(Lookups!$C$21:$Z$30,8,3*MATCH(Setup!$B22,Lookups!$A$21:$A$27,0)-2))</f>
        <v>pPower</v>
      </c>
      <c r="B32" s="18">
        <f>IF(D32&lt;&gt;"",D32,IF(LEN(INDEX(Lookups!$C$21:$Z$30,8,3*MATCH(Setup!$B22,Lookups!$A$21:$A$27,0)-1))=0,"",INDEX(Lookups!$C$21:$Z$30,8,3*MATCH(Setup!$B22,Lookups!$A$21:$A$27,0)-1)))</f>
        <v>2</v>
      </c>
      <c r="C32" s="25" t="str">
        <f>IF(LEN(INDEX(Lookups!$C$21:$Z$30,8,3*MATCH(Setup!$B22,Lookups!$A$21:$A$27,0)))=0,"",INDEX(Lookups!$C$21:$Z$30,8,3*MATCH(Setup!$B22,Lookups!$A$21:$A$27,0)))</f>
        <v>Lp norm power</v>
      </c>
      <c r="D32" s="27"/>
    </row>
    <row r="33" spans="1:6" s="23" customFormat="1">
      <c r="A33" s="23" t="str">
        <f>IF(LEN(INDEX(Lookups!$C$21:$Z$30,9,3*MATCH(Setup!$B22,Lookups!$A$21:$A$27,0)-2))=0,"",INDEX(Lookups!$C$21:$Z$30,9,3*MATCH(Setup!$B22,Lookups!$A$21:$A$27,0)-2))</f>
        <v/>
      </c>
      <c r="B33" s="18" t="str">
        <f>IF(D33&lt;&gt;"",D33,IF(LEN(INDEX(Lookups!$C$21:$Z$30,9,3*MATCH(Setup!$B22,Lookups!$A$21:$A$27,0)-1))=0,"",INDEX(Lookups!$C$21:$Z$30,9,3*MATCH(Setup!$B22,Lookups!$A$21:$A$27,0)-1)))</f>
        <v/>
      </c>
      <c r="C33" s="25" t="str">
        <f>IF(LEN(INDEX(Lookups!$C$21:$Z$30,9,3*MATCH(Setup!$B22,Lookups!$A$21:$A$27,0)))=0,"",INDEX(Lookups!$C$21:$Z$30,9,3*MATCH(Setup!$B22,Lookups!$A$21:$A$27,0)))</f>
        <v/>
      </c>
      <c r="D33" s="27"/>
    </row>
    <row r="34" spans="1:6">
      <c r="A34" s="23" t="str">
        <f>IF(LEN(INDEX(Lookups!$C$21:$Z$30,10,3*MATCH(Setup!$B22,Lookups!$A$21:$A$27,0)-2))=0,"",INDEX(Lookups!$C$21:$Z$30,10,3*MATCH(Setup!$B22,Lookups!$A$21:$A$27,0)-2))</f>
        <v/>
      </c>
      <c r="B34" s="18" t="str">
        <f>IF(D34&lt;&gt;"",D34,IF(LEN(INDEX(Lookups!$C$21:$Z$30,10,3*MATCH(Setup!$B22,Lookups!$A$21:$A$27,0)-1))=0,"",INDEX(Lookups!$C$21:$Z$30,10,3*MATCH(Setup!$B22,Lookups!$A$21:$A$27,0)-1)))</f>
        <v/>
      </c>
      <c r="C34" s="25" t="str">
        <f>IF(LEN(INDEX(Lookups!$C$21:$Z$30,10,3*MATCH(Setup!$B22,Lookups!$A$21:$A$27,0)))=0,"",INDEX(Lookups!$C$21:$Z$30,10,3*MATCH(Setup!$B22,Lookups!$A$21:$A$27,0)))</f>
        <v/>
      </c>
      <c r="D34" s="27"/>
      <c r="E34" s="23"/>
    </row>
    <row r="35" spans="1:6" s="23" customFormat="1">
      <c r="A35" s="23" t="str">
        <f>IF(LEN(INDEX(Lookups!$C$21:$Z$31,11,3*MATCH(Setup!$B22,Lookups!$A$21:$A$27,0)-2))=0,"",INDEX(Lookups!$C$21:$Z$31,11,3*MATCH(Setup!$B22,Lookups!$A$21:$A$27,0)-2))</f>
        <v/>
      </c>
      <c r="B35" s="18" t="str">
        <f>IF(D35&lt;&gt;"",D35,IF(LEN(INDEX(Lookups!$C$21:$Z$31,11,3*MATCH(Setup!$B22,Lookups!$A$21:$A$27,0)-1))=0,"",INDEX(Lookups!$C$21:$Z$31,11,3*MATCH(Setup!$B22,Lookups!$A$21:$A$27,0)-1)))</f>
        <v/>
      </c>
      <c r="C35" s="25" t="str">
        <f>IF(LEN(INDEX(Lookups!$C$21:$Z$31,11,3*MATCH(Setup!$B22,Lookups!$A$21:$A$27,0)))=0,"",INDEX(Lookups!$C$21:$Z$31,11,3*MATCH(Setup!$B22,Lookups!$A$21:$A$27,0)))</f>
        <v/>
      </c>
      <c r="D35" s="27"/>
    </row>
    <row r="36" spans="1:6" s="23" customFormat="1">
      <c r="B36" s="18"/>
      <c r="C36" s="18"/>
      <c r="D36" s="2"/>
      <c r="E36" s="2"/>
    </row>
    <row r="37" spans="1:6" s="2" customFormat="1" ht="28">
      <c r="A37" s="6" t="s">
        <v>33</v>
      </c>
      <c r="B37" s="19" t="s">
        <v>620</v>
      </c>
      <c r="C37" s="6" t="s">
        <v>31</v>
      </c>
      <c r="D37" s="6"/>
      <c r="E37" s="6"/>
      <c r="F37" s="8"/>
    </row>
    <row r="38" spans="1:6">
      <c r="A38" s="1" t="s">
        <v>29</v>
      </c>
      <c r="B38" s="26" t="s">
        <v>710</v>
      </c>
    </row>
    <row r="40" spans="1:6" s="2" customFormat="1" ht="28">
      <c r="A40" s="6" t="s">
        <v>30</v>
      </c>
      <c r="B40" s="51" t="s">
        <v>455</v>
      </c>
      <c r="C40" s="6" t="s">
        <v>38</v>
      </c>
      <c r="D40" s="6" t="s">
        <v>620</v>
      </c>
      <c r="E40" s="6"/>
      <c r="F40" s="8" t="s">
        <v>449</v>
      </c>
    </row>
    <row r="41" spans="1:6" ht="28">
      <c r="A41" s="23" t="s">
        <v>32</v>
      </c>
      <c r="B41" s="17" t="s">
        <v>720</v>
      </c>
      <c r="C41" s="14" t="s">
        <v>41</v>
      </c>
      <c r="D41" s="14" t="s">
        <v>721</v>
      </c>
      <c r="F41" s="2" t="s">
        <v>450</v>
      </c>
    </row>
    <row r="43" spans="1:6" s="2" customFormat="1" ht="56">
      <c r="A43" s="6" t="s">
        <v>35</v>
      </c>
      <c r="B43" s="19" t="s">
        <v>34</v>
      </c>
      <c r="C43" s="6" t="s">
        <v>621</v>
      </c>
      <c r="D43" s="6"/>
      <c r="E43" s="6"/>
      <c r="F43" s="8" t="s">
        <v>616</v>
      </c>
    </row>
    <row r="46" spans="1:6" s="2" customFormat="1" ht="56">
      <c r="A46" s="6" t="s">
        <v>732</v>
      </c>
      <c r="B46" s="19" t="s">
        <v>733</v>
      </c>
      <c r="C46" s="6" t="s">
        <v>734</v>
      </c>
      <c r="D46" s="19"/>
      <c r="E46" s="19"/>
      <c r="F46" s="8" t="s">
        <v>735</v>
      </c>
    </row>
    <row r="47" spans="1:6" s="2" customFormat="1">
      <c r="B47" s="25"/>
      <c r="D47" s="25"/>
      <c r="E47" s="25"/>
      <c r="F47" s="7"/>
    </row>
    <row r="48" spans="1:6" s="23" customFormat="1">
      <c r="B48" s="18"/>
      <c r="D48" s="2"/>
    </row>
    <row r="49" spans="1:6" s="2" customFormat="1" ht="42">
      <c r="A49" s="6" t="s">
        <v>736</v>
      </c>
      <c r="B49" s="19" t="s">
        <v>737</v>
      </c>
      <c r="C49" s="6" t="s">
        <v>734</v>
      </c>
      <c r="D49" s="19"/>
      <c r="E49" s="19"/>
      <c r="F49" s="8" t="s">
        <v>738</v>
      </c>
    </row>
  </sheetData>
  <dataConsolidate/>
  <dataValidations count="5">
    <dataValidation type="list" allowBlank="1" showInputMessage="1" showErrorMessage="1" sqref="B22">
      <formula1>AnalysisType</formula1>
    </dataValidation>
    <dataValidation type="list" allowBlank="1" showInputMessage="1" showErrorMessage="1" sqref="B16:B17">
      <formula1>TrueFalse</formula1>
    </dataValidation>
    <dataValidation type="list" allowBlank="1" showInputMessage="1" showErrorMessage="1" sqref="B19">
      <formula1>Workflow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"/>
  <sheetViews>
    <sheetView topLeftCell="A11" zoomScale="150" zoomScaleNormal="150" zoomScalePageLayoutView="150" workbookViewId="0">
      <selection activeCell="B31" sqref="B31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3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30"/>
      <c r="B1" s="30"/>
      <c r="C1" s="30"/>
      <c r="D1" s="31" t="s">
        <v>40</v>
      </c>
      <c r="E1" s="30"/>
      <c r="F1" s="30"/>
      <c r="G1" s="30"/>
      <c r="H1" s="30"/>
      <c r="I1" s="30"/>
      <c r="J1" s="30"/>
      <c r="K1" s="32" t="s">
        <v>475</v>
      </c>
      <c r="L1" s="32"/>
      <c r="M1" s="32"/>
      <c r="N1" s="32"/>
      <c r="O1" s="32"/>
      <c r="P1" s="33" t="s">
        <v>476</v>
      </c>
      <c r="Q1" s="33"/>
      <c r="R1" s="33"/>
      <c r="S1" s="30"/>
      <c r="T1" s="30"/>
      <c r="U1" s="52" t="s">
        <v>61</v>
      </c>
      <c r="V1" s="52"/>
      <c r="W1" s="52"/>
      <c r="X1" s="52"/>
      <c r="Y1" s="52"/>
      <c r="Z1" s="52"/>
    </row>
    <row r="2" spans="1:26" s="5" customFormat="1" ht="15">
      <c r="A2" s="34" t="s">
        <v>3</v>
      </c>
      <c r="B2" s="34" t="s">
        <v>37</v>
      </c>
      <c r="C2" s="34" t="s">
        <v>550</v>
      </c>
      <c r="D2" s="34" t="s">
        <v>549</v>
      </c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s="9" customFormat="1" ht="45">
      <c r="A3" s="35" t="s">
        <v>1</v>
      </c>
      <c r="B3" s="35" t="s">
        <v>0</v>
      </c>
      <c r="C3" s="35" t="s">
        <v>25</v>
      </c>
      <c r="D3" s="35" t="s">
        <v>42</v>
      </c>
      <c r="E3" s="35" t="s">
        <v>36</v>
      </c>
      <c r="F3" s="36" t="s">
        <v>642</v>
      </c>
      <c r="G3" s="37" t="s">
        <v>11</v>
      </c>
      <c r="H3" s="35" t="s">
        <v>7</v>
      </c>
      <c r="I3" s="35" t="s">
        <v>85</v>
      </c>
      <c r="J3" s="35" t="s">
        <v>12</v>
      </c>
      <c r="K3" s="38" t="s">
        <v>13</v>
      </c>
      <c r="L3" s="38" t="s">
        <v>14</v>
      </c>
      <c r="M3" s="38" t="s">
        <v>10</v>
      </c>
      <c r="N3" s="38" t="s">
        <v>9</v>
      </c>
      <c r="O3" s="38" t="s">
        <v>548</v>
      </c>
      <c r="P3" s="38" t="s">
        <v>477</v>
      </c>
      <c r="Q3" s="38" t="s">
        <v>478</v>
      </c>
      <c r="R3" s="35" t="s">
        <v>8</v>
      </c>
      <c r="S3" s="35" t="s">
        <v>6</v>
      </c>
      <c r="T3" s="35" t="s">
        <v>5</v>
      </c>
      <c r="U3" s="35" t="s">
        <v>20</v>
      </c>
      <c r="V3" s="35" t="s">
        <v>16</v>
      </c>
      <c r="W3" s="35" t="s">
        <v>17</v>
      </c>
      <c r="X3" s="35" t="s">
        <v>18</v>
      </c>
      <c r="Y3" s="35" t="s">
        <v>19</v>
      </c>
      <c r="Z3" s="35"/>
    </row>
    <row r="4" spans="1:26" s="29" customFormat="1">
      <c r="A4" s="39" t="b">
        <v>1</v>
      </c>
      <c r="B4" s="39" t="s">
        <v>67</v>
      </c>
      <c r="C4" s="39" t="s">
        <v>43</v>
      </c>
      <c r="D4" s="39" t="s">
        <v>43</v>
      </c>
      <c r="E4" s="39" t="s">
        <v>68</v>
      </c>
      <c r="F4" s="39"/>
      <c r="G4" s="39"/>
      <c r="H4" s="39"/>
      <c r="I4" s="39"/>
      <c r="J4" s="39"/>
      <c r="K4" s="40"/>
      <c r="L4" s="40"/>
      <c r="M4" s="40"/>
      <c r="N4" s="40"/>
      <c r="O4" s="40"/>
      <c r="P4" s="40"/>
      <c r="Q4" s="40"/>
      <c r="R4" s="39"/>
      <c r="S4" s="39"/>
      <c r="T4" s="39"/>
      <c r="U4" s="39"/>
      <c r="V4" s="39"/>
      <c r="W4" s="39"/>
      <c r="X4" s="39"/>
      <c r="Y4" s="39"/>
      <c r="Z4" s="39"/>
    </row>
    <row r="5" spans="1:26" s="22" customFormat="1">
      <c r="A5" s="15"/>
      <c r="B5" s="15" t="s">
        <v>21</v>
      </c>
      <c r="C5" s="15"/>
      <c r="D5" s="15" t="s">
        <v>44</v>
      </c>
      <c r="E5" s="15" t="s">
        <v>45</v>
      </c>
      <c r="F5" s="15"/>
      <c r="G5" s="15" t="s">
        <v>62</v>
      </c>
      <c r="H5" s="15"/>
      <c r="I5" s="15" t="s">
        <v>66</v>
      </c>
      <c r="J5" s="15" t="s">
        <v>83</v>
      </c>
      <c r="K5" s="15"/>
      <c r="L5" s="41"/>
      <c r="M5" s="41"/>
      <c r="N5" s="41"/>
      <c r="O5" s="41"/>
      <c r="P5" s="41"/>
      <c r="Q5" s="41"/>
      <c r="R5" s="15"/>
      <c r="S5" s="15"/>
      <c r="T5" s="15"/>
      <c r="U5" s="15"/>
      <c r="V5" s="15"/>
      <c r="W5" s="15"/>
      <c r="X5" s="15"/>
      <c r="Y5" s="15"/>
      <c r="Z5" s="15"/>
    </row>
    <row r="6" spans="1:26" s="28" customFormat="1">
      <c r="A6" s="42"/>
      <c r="B6" s="42" t="s">
        <v>22</v>
      </c>
      <c r="C6" s="42"/>
      <c r="D6" s="42" t="s">
        <v>711</v>
      </c>
      <c r="E6" s="42" t="s">
        <v>46</v>
      </c>
      <c r="F6" s="42"/>
      <c r="G6" s="42" t="s">
        <v>64</v>
      </c>
      <c r="H6" s="42"/>
      <c r="I6" s="42">
        <v>0</v>
      </c>
      <c r="J6" s="42"/>
      <c r="K6" s="43">
        <v>0</v>
      </c>
      <c r="L6" s="43">
        <v>70</v>
      </c>
      <c r="M6" s="43">
        <v>20</v>
      </c>
      <c r="N6" s="43">
        <v>11.66666667</v>
      </c>
      <c r="O6" s="43"/>
      <c r="P6" s="43"/>
      <c r="Q6" s="43"/>
      <c r="R6" s="42" t="s">
        <v>23</v>
      </c>
      <c r="S6" s="42"/>
      <c r="T6" s="42"/>
      <c r="U6" s="42"/>
      <c r="V6" s="42"/>
      <c r="W6" s="42"/>
      <c r="X6" s="42"/>
      <c r="Y6" s="42"/>
      <c r="Z6" s="42"/>
    </row>
    <row r="7" spans="1:26" s="28" customFormat="1">
      <c r="A7" s="15"/>
      <c r="B7" s="15" t="s">
        <v>21</v>
      </c>
      <c r="C7" s="44"/>
      <c r="D7" s="44" t="s">
        <v>47</v>
      </c>
      <c r="E7" s="15" t="s">
        <v>48</v>
      </c>
      <c r="F7" s="15"/>
      <c r="G7" s="15" t="s">
        <v>64</v>
      </c>
      <c r="H7" s="15"/>
      <c r="I7" s="15">
        <v>150</v>
      </c>
      <c r="J7" s="15"/>
      <c r="K7" s="41"/>
      <c r="L7" s="41"/>
      <c r="M7" s="41"/>
      <c r="N7" s="41"/>
      <c r="O7" s="41"/>
      <c r="P7" s="41"/>
      <c r="Q7" s="41"/>
      <c r="R7" s="15"/>
      <c r="S7" s="15"/>
      <c r="T7" s="15"/>
      <c r="U7" s="15"/>
      <c r="V7" s="15"/>
      <c r="W7" s="15"/>
      <c r="X7" s="15"/>
      <c r="Y7" s="15"/>
      <c r="Z7" s="15"/>
    </row>
    <row r="8" spans="1:26" s="22" customFormat="1">
      <c r="A8" s="15"/>
      <c r="B8" s="15" t="s">
        <v>21</v>
      </c>
      <c r="C8" s="15"/>
      <c r="D8" s="15" t="s">
        <v>49</v>
      </c>
      <c r="E8" s="15" t="s">
        <v>50</v>
      </c>
      <c r="F8" s="15"/>
      <c r="G8" s="15" t="s">
        <v>64</v>
      </c>
      <c r="H8" s="15"/>
      <c r="I8" s="15">
        <v>0</v>
      </c>
      <c r="J8" s="15"/>
      <c r="K8" s="41"/>
      <c r="L8" s="41"/>
      <c r="M8" s="41"/>
      <c r="N8" s="41"/>
      <c r="O8" s="41"/>
      <c r="P8" s="41"/>
      <c r="Q8" s="41"/>
      <c r="R8" s="15"/>
      <c r="S8" s="15"/>
      <c r="T8" s="15"/>
      <c r="U8" s="15"/>
      <c r="V8" s="15"/>
      <c r="W8" s="15"/>
      <c r="X8" s="15"/>
      <c r="Y8" s="15"/>
      <c r="Z8" s="15"/>
    </row>
    <row r="9" spans="1:26" s="22" customFormat="1">
      <c r="A9" s="15"/>
      <c r="B9" s="15" t="s">
        <v>21</v>
      </c>
      <c r="C9" s="15"/>
      <c r="D9" s="15" t="s">
        <v>51</v>
      </c>
      <c r="E9" s="15" t="s">
        <v>52</v>
      </c>
      <c r="F9" s="15"/>
      <c r="G9" s="15" t="s">
        <v>65</v>
      </c>
      <c r="H9" s="15"/>
      <c r="I9" s="15">
        <v>0</v>
      </c>
      <c r="J9" s="15"/>
      <c r="K9" s="41"/>
      <c r="L9" s="41"/>
      <c r="M9" s="41"/>
      <c r="N9" s="41"/>
      <c r="O9" s="41"/>
      <c r="P9" s="41"/>
      <c r="Q9" s="41"/>
      <c r="R9" s="15"/>
      <c r="S9" s="15"/>
      <c r="T9" s="15"/>
      <c r="U9" s="15"/>
      <c r="V9" s="15"/>
      <c r="W9" s="15"/>
      <c r="X9" s="15"/>
      <c r="Y9" s="15"/>
      <c r="Z9" s="15"/>
    </row>
    <row r="10" spans="1:26" s="22" customFormat="1">
      <c r="A10" s="15"/>
      <c r="B10" s="15" t="s">
        <v>21</v>
      </c>
      <c r="C10" s="15"/>
      <c r="D10" s="15" t="s">
        <v>53</v>
      </c>
      <c r="E10" s="15" t="s">
        <v>54</v>
      </c>
      <c r="F10" s="15"/>
      <c r="G10" s="15" t="s">
        <v>63</v>
      </c>
      <c r="H10" s="15"/>
      <c r="I10" s="15" t="b">
        <v>0</v>
      </c>
      <c r="J10" s="15"/>
      <c r="K10" s="41"/>
      <c r="L10" s="41"/>
      <c r="M10" s="41"/>
      <c r="N10" s="41"/>
      <c r="O10" s="41"/>
      <c r="P10" s="41"/>
      <c r="Q10" s="41"/>
      <c r="R10" s="15"/>
      <c r="S10" s="15"/>
      <c r="T10" s="15"/>
      <c r="U10" s="15"/>
      <c r="V10" s="15"/>
      <c r="W10" s="15"/>
      <c r="X10" s="15"/>
      <c r="Y10" s="15"/>
      <c r="Z10" s="15"/>
    </row>
    <row r="11" spans="1:26" s="22" customFormat="1">
      <c r="A11" s="15"/>
      <c r="B11" s="15" t="s">
        <v>21</v>
      </c>
      <c r="C11" s="15"/>
      <c r="D11" s="15" t="s">
        <v>55</v>
      </c>
      <c r="E11" s="15" t="s">
        <v>56</v>
      </c>
      <c r="F11" s="15"/>
      <c r="G11" s="15" t="s">
        <v>65</v>
      </c>
      <c r="H11" s="15"/>
      <c r="I11" s="15">
        <v>15</v>
      </c>
      <c r="J11" s="15"/>
      <c r="K11" s="41"/>
      <c r="L11" s="41"/>
      <c r="M11" s="41"/>
      <c r="N11" s="41"/>
      <c r="O11" s="41"/>
      <c r="P11" s="41"/>
      <c r="Q11" s="41"/>
      <c r="R11" s="15"/>
      <c r="S11" s="15"/>
      <c r="T11" s="15"/>
      <c r="U11" s="15"/>
      <c r="V11" s="15"/>
      <c r="W11" s="15"/>
      <c r="X11" s="15"/>
      <c r="Y11" s="15"/>
      <c r="Z11" s="15"/>
    </row>
    <row r="12" spans="1:26" s="29" customFormat="1">
      <c r="A12" s="15"/>
      <c r="B12" s="15" t="s">
        <v>21</v>
      </c>
      <c r="C12" s="15"/>
      <c r="D12" s="15" t="s">
        <v>57</v>
      </c>
      <c r="E12" s="15" t="s">
        <v>58</v>
      </c>
      <c r="F12" s="15"/>
      <c r="G12" s="15" t="s">
        <v>64</v>
      </c>
      <c r="H12" s="15"/>
      <c r="I12" s="15">
        <v>0</v>
      </c>
      <c r="J12" s="15"/>
      <c r="K12" s="41"/>
      <c r="L12" s="41"/>
      <c r="M12" s="41"/>
      <c r="N12" s="41"/>
      <c r="O12" s="41"/>
      <c r="P12" s="41"/>
      <c r="Q12" s="41"/>
      <c r="R12" s="15"/>
      <c r="S12" s="15"/>
      <c r="T12" s="15"/>
      <c r="U12" s="15"/>
      <c r="V12" s="15"/>
      <c r="W12" s="15"/>
      <c r="X12" s="15"/>
      <c r="Y12" s="15"/>
      <c r="Z12" s="15"/>
    </row>
    <row r="13" spans="1:26" s="28" customFormat="1">
      <c r="A13" s="15"/>
      <c r="B13" s="15" t="s">
        <v>21</v>
      </c>
      <c r="C13" s="15"/>
      <c r="D13" s="15" t="s">
        <v>59</v>
      </c>
      <c r="E13" s="15" t="s">
        <v>60</v>
      </c>
      <c r="F13" s="15"/>
      <c r="G13" s="15" t="s">
        <v>65</v>
      </c>
      <c r="H13" s="15"/>
      <c r="I13" s="15">
        <v>1</v>
      </c>
      <c r="J13" s="15"/>
      <c r="K13" s="41"/>
      <c r="L13" s="41"/>
      <c r="M13" s="41"/>
      <c r="N13" s="41"/>
      <c r="O13" s="41"/>
      <c r="P13" s="41"/>
      <c r="Q13" s="41"/>
      <c r="R13" s="15"/>
      <c r="S13" s="15"/>
      <c r="T13" s="15"/>
      <c r="U13" s="15"/>
      <c r="V13" s="15"/>
      <c r="W13" s="15"/>
      <c r="X13" s="15"/>
      <c r="Y13" s="15"/>
      <c r="Z13" s="15"/>
    </row>
    <row r="14" spans="1:26" s="22" customFormat="1">
      <c r="A14" s="39" t="b">
        <v>1</v>
      </c>
      <c r="B14" s="39" t="s">
        <v>73</v>
      </c>
      <c r="C14" s="39" t="s">
        <v>74</v>
      </c>
      <c r="D14" s="39" t="s">
        <v>74</v>
      </c>
      <c r="E14" s="39" t="s">
        <v>68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 s="22" customFormat="1">
      <c r="A15" s="42"/>
      <c r="B15" s="42" t="s">
        <v>22</v>
      </c>
      <c r="C15" s="42"/>
      <c r="D15" s="42" t="s">
        <v>712</v>
      </c>
      <c r="E15" s="42" t="s">
        <v>75</v>
      </c>
      <c r="F15" s="42"/>
      <c r="G15" s="42" t="s">
        <v>64</v>
      </c>
      <c r="H15" s="42"/>
      <c r="I15" s="42">
        <v>0</v>
      </c>
      <c r="J15" s="42"/>
      <c r="K15" s="42">
        <v>0</v>
      </c>
      <c r="L15" s="42">
        <v>359</v>
      </c>
      <c r="M15" s="42">
        <v>180</v>
      </c>
      <c r="N15" s="43">
        <v>59.833333330000002</v>
      </c>
      <c r="O15" s="43"/>
      <c r="P15" s="43"/>
      <c r="Q15" s="43"/>
      <c r="R15" s="42" t="s">
        <v>24</v>
      </c>
      <c r="S15" s="42"/>
      <c r="T15" s="42"/>
      <c r="U15" s="42"/>
      <c r="V15" s="42"/>
      <c r="W15" s="42"/>
      <c r="X15" s="42"/>
      <c r="Y15" s="42"/>
      <c r="Z15" s="42"/>
    </row>
    <row r="16" spans="1:26" s="29" customFormat="1" ht="15">
      <c r="A16" s="45" t="b">
        <v>1</v>
      </c>
      <c r="B16" s="39" t="s">
        <v>255</v>
      </c>
      <c r="C16" s="39" t="s">
        <v>256</v>
      </c>
      <c r="D16" s="45" t="s">
        <v>256</v>
      </c>
      <c r="E16" s="45" t="s">
        <v>68</v>
      </c>
      <c r="F16" s="45"/>
      <c r="G16" s="45"/>
      <c r="H16" s="45"/>
      <c r="I16" s="45"/>
      <c r="J16" s="45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s="28" customFormat="1" ht="15">
      <c r="A17" s="46"/>
      <c r="B17" s="46" t="s">
        <v>22</v>
      </c>
      <c r="C17" s="46"/>
      <c r="D17" s="46" t="s">
        <v>713</v>
      </c>
      <c r="E17" s="46" t="s">
        <v>258</v>
      </c>
      <c r="F17" s="46"/>
      <c r="G17" s="46" t="s">
        <v>64</v>
      </c>
      <c r="H17" s="46"/>
      <c r="I17" s="46">
        <v>13</v>
      </c>
      <c r="J17" s="46"/>
      <c r="K17" s="42">
        <v>0</v>
      </c>
      <c r="L17" s="42">
        <v>50</v>
      </c>
      <c r="M17" s="46">
        <v>25</v>
      </c>
      <c r="N17" s="43">
        <v>8.3333333330000006</v>
      </c>
      <c r="O17" s="43"/>
      <c r="P17" s="42"/>
      <c r="Q17" s="42"/>
      <c r="R17" s="42" t="s">
        <v>714</v>
      </c>
      <c r="S17" s="42"/>
      <c r="T17" s="42"/>
      <c r="U17" s="42"/>
      <c r="V17" s="42"/>
      <c r="W17" s="42"/>
      <c r="X17" s="42"/>
      <c r="Y17" s="42"/>
      <c r="Z17" s="42"/>
    </row>
    <row r="18" spans="1:26" s="22" customFormat="1" ht="15">
      <c r="A18" s="10"/>
      <c r="B18" s="10" t="s">
        <v>21</v>
      </c>
      <c r="C18" s="10"/>
      <c r="D18" s="10" t="s">
        <v>259</v>
      </c>
      <c r="E18" s="10" t="s">
        <v>260</v>
      </c>
      <c r="F18" s="10"/>
      <c r="G18" s="10" t="s">
        <v>64</v>
      </c>
      <c r="H18" s="10"/>
      <c r="I18" s="10">
        <v>0</v>
      </c>
      <c r="J18" s="10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s="22" customFormat="1" ht="15">
      <c r="A19" s="10"/>
      <c r="B19" s="10" t="s">
        <v>21</v>
      </c>
      <c r="C19" s="10"/>
      <c r="D19" s="10" t="s">
        <v>261</v>
      </c>
      <c r="E19" s="10" t="s">
        <v>262</v>
      </c>
      <c r="F19" s="10"/>
      <c r="G19" s="10" t="s">
        <v>64</v>
      </c>
      <c r="H19" s="10"/>
      <c r="I19" s="10">
        <v>0</v>
      </c>
      <c r="J19" s="10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s="29" customFormat="1" ht="15">
      <c r="A20" s="10"/>
      <c r="B20" s="10" t="s">
        <v>21</v>
      </c>
      <c r="C20" s="10"/>
      <c r="D20" s="10" t="s">
        <v>263</v>
      </c>
      <c r="E20" s="10" t="s">
        <v>264</v>
      </c>
      <c r="F20" s="10"/>
      <c r="G20" s="10" t="s">
        <v>65</v>
      </c>
      <c r="H20" s="10"/>
      <c r="I20" s="10">
        <v>0</v>
      </c>
      <c r="J20" s="10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s="22" customFormat="1" ht="15">
      <c r="A21" s="45" t="b">
        <v>1</v>
      </c>
      <c r="B21" s="39" t="s">
        <v>265</v>
      </c>
      <c r="C21" s="39" t="s">
        <v>266</v>
      </c>
      <c r="D21" s="45" t="s">
        <v>266</v>
      </c>
      <c r="E21" s="45" t="s">
        <v>68</v>
      </c>
      <c r="F21" s="45"/>
      <c r="G21" s="45"/>
      <c r="H21" s="45"/>
      <c r="I21" s="45"/>
      <c r="J21" s="45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s="22" customFormat="1" ht="15">
      <c r="A22" s="46"/>
      <c r="B22" s="46" t="s">
        <v>22</v>
      </c>
      <c r="C22" s="46"/>
      <c r="D22" s="46" t="s">
        <v>715</v>
      </c>
      <c r="E22" s="46" t="s">
        <v>258</v>
      </c>
      <c r="F22" s="46"/>
      <c r="G22" s="46" t="s">
        <v>64</v>
      </c>
      <c r="H22" s="46"/>
      <c r="I22" s="46">
        <v>10</v>
      </c>
      <c r="J22" s="46"/>
      <c r="K22" s="42">
        <v>10</v>
      </c>
      <c r="L22" s="42">
        <v>80</v>
      </c>
      <c r="M22" s="46">
        <v>50</v>
      </c>
      <c r="N22" s="42">
        <v>10</v>
      </c>
      <c r="O22" s="42"/>
      <c r="P22" s="42" t="s">
        <v>716</v>
      </c>
      <c r="Q22" s="42" t="s">
        <v>717</v>
      </c>
      <c r="R22" s="42" t="s">
        <v>24</v>
      </c>
      <c r="S22" s="42"/>
      <c r="T22" s="42"/>
      <c r="U22" s="42"/>
      <c r="V22" s="42"/>
      <c r="W22" s="42"/>
      <c r="X22" s="42"/>
      <c r="Y22" s="42"/>
      <c r="Z22" s="42"/>
    </row>
    <row r="23" spans="1:26" s="22" customFormat="1" ht="15">
      <c r="A23" s="10"/>
      <c r="B23" s="10" t="s">
        <v>21</v>
      </c>
      <c r="C23" s="10"/>
      <c r="D23" s="10" t="s">
        <v>259</v>
      </c>
      <c r="E23" s="10" t="s">
        <v>260</v>
      </c>
      <c r="F23" s="10"/>
      <c r="G23" s="10" t="s">
        <v>64</v>
      </c>
      <c r="H23" s="10"/>
      <c r="I23" s="10">
        <v>0</v>
      </c>
      <c r="J23" s="10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s="29" customFormat="1" ht="15">
      <c r="A24" s="10"/>
      <c r="B24" s="10" t="s">
        <v>21</v>
      </c>
      <c r="C24" s="10"/>
      <c r="D24" s="10" t="s">
        <v>261</v>
      </c>
      <c r="E24" s="10" t="s">
        <v>262</v>
      </c>
      <c r="F24" s="10"/>
      <c r="G24" s="10" t="s">
        <v>64</v>
      </c>
      <c r="H24" s="10"/>
      <c r="I24" s="10">
        <v>0</v>
      </c>
      <c r="J24" s="10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s="22" customFormat="1" ht="15">
      <c r="A25" s="10"/>
      <c r="B25" s="10" t="s">
        <v>21</v>
      </c>
      <c r="C25" s="10"/>
      <c r="D25" s="10" t="s">
        <v>263</v>
      </c>
      <c r="E25" s="10" t="s">
        <v>264</v>
      </c>
      <c r="F25" s="10"/>
      <c r="G25" s="10" t="s">
        <v>65</v>
      </c>
      <c r="H25" s="10"/>
      <c r="I25" s="10">
        <v>0</v>
      </c>
      <c r="J25" s="10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s="22" customFormat="1" ht="15">
      <c r="A26" s="45" t="b">
        <v>1</v>
      </c>
      <c r="B26" s="39" t="s">
        <v>739</v>
      </c>
      <c r="C26" s="39" t="s">
        <v>76</v>
      </c>
      <c r="D26" s="45" t="s">
        <v>76</v>
      </c>
      <c r="E26" s="45" t="s">
        <v>68</v>
      </c>
      <c r="F26" s="45"/>
      <c r="G26" s="45"/>
      <c r="H26" s="45"/>
      <c r="I26" s="45"/>
      <c r="J26" s="45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s="22" customFormat="1" ht="15">
      <c r="A27" s="46"/>
      <c r="B27" s="46" t="s">
        <v>22</v>
      </c>
      <c r="C27" s="46"/>
      <c r="D27" s="46" t="s">
        <v>707</v>
      </c>
      <c r="E27" s="46" t="s">
        <v>77</v>
      </c>
      <c r="F27" s="46"/>
      <c r="G27" s="46" t="s">
        <v>64</v>
      </c>
      <c r="H27" s="46"/>
      <c r="I27" s="46">
        <v>0.4</v>
      </c>
      <c r="J27" s="46"/>
      <c r="K27" s="42">
        <v>0.05</v>
      </c>
      <c r="L27" s="42">
        <v>0.95</v>
      </c>
      <c r="M27" s="46">
        <v>0.4</v>
      </c>
      <c r="N27" s="43">
        <v>0.15</v>
      </c>
      <c r="O27" s="43"/>
      <c r="P27" s="42"/>
      <c r="Q27" s="42"/>
      <c r="R27" s="42" t="s">
        <v>23</v>
      </c>
      <c r="S27" s="42"/>
      <c r="T27" s="42"/>
      <c r="U27" s="42"/>
      <c r="V27" s="42"/>
      <c r="W27" s="42"/>
      <c r="X27" s="42"/>
      <c r="Y27" s="42"/>
      <c r="Z27" s="42"/>
    </row>
    <row r="28" spans="1:26" s="29" customFormat="1" ht="15">
      <c r="A28" s="10"/>
      <c r="B28" s="10" t="s">
        <v>21</v>
      </c>
      <c r="C28" s="10"/>
      <c r="D28" s="10" t="s">
        <v>78</v>
      </c>
      <c r="E28" s="10" t="s">
        <v>79</v>
      </c>
      <c r="F28" s="10"/>
      <c r="G28" s="10" t="s">
        <v>64</v>
      </c>
      <c r="H28" s="10"/>
      <c r="I28" s="10">
        <v>30</v>
      </c>
      <c r="J28" s="10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s="22" customFormat="1" ht="15">
      <c r="A29" s="10"/>
      <c r="B29" s="10" t="s">
        <v>21</v>
      </c>
      <c r="C29" s="10"/>
      <c r="D29" s="10" t="s">
        <v>80</v>
      </c>
      <c r="E29" s="10" t="s">
        <v>81</v>
      </c>
      <c r="F29" s="10"/>
      <c r="G29" s="10" t="s">
        <v>62</v>
      </c>
      <c r="H29" s="10"/>
      <c r="I29" s="10" t="s">
        <v>617</v>
      </c>
      <c r="J29" s="10" t="s">
        <v>84</v>
      </c>
      <c r="K29" s="10"/>
      <c r="L29" s="1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s="22" customFormat="1" ht="15">
      <c r="A30" s="45" t="b">
        <v>1</v>
      </c>
      <c r="B30" s="39" t="s">
        <v>740</v>
      </c>
      <c r="C30" s="39" t="s">
        <v>76</v>
      </c>
      <c r="D30" s="45" t="s">
        <v>76</v>
      </c>
      <c r="E30" s="45" t="s">
        <v>68</v>
      </c>
      <c r="F30" s="45"/>
      <c r="G30" s="45"/>
      <c r="H30" s="45"/>
      <c r="I30" s="45"/>
      <c r="J30" s="45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s="22" customFormat="1" ht="15">
      <c r="A31" s="46"/>
      <c r="B31" s="46" t="s">
        <v>22</v>
      </c>
      <c r="C31" s="46"/>
      <c r="D31" s="46" t="s">
        <v>708</v>
      </c>
      <c r="E31" s="46" t="s">
        <v>77</v>
      </c>
      <c r="F31" s="46"/>
      <c r="G31" s="46" t="s">
        <v>64</v>
      </c>
      <c r="H31" s="46"/>
      <c r="I31" s="46">
        <v>0.4</v>
      </c>
      <c r="J31" s="46"/>
      <c r="K31" s="42">
        <v>0.05</v>
      </c>
      <c r="L31" s="42">
        <v>0.95</v>
      </c>
      <c r="M31" s="46">
        <v>0.4</v>
      </c>
      <c r="N31" s="43">
        <v>0.15</v>
      </c>
      <c r="O31" s="43"/>
      <c r="P31" s="42"/>
      <c r="Q31" s="42"/>
      <c r="R31" s="42" t="s">
        <v>23</v>
      </c>
      <c r="S31" s="42"/>
      <c r="T31" s="42"/>
      <c r="U31" s="42"/>
      <c r="V31" s="42"/>
      <c r="W31" s="42"/>
      <c r="X31" s="42"/>
      <c r="Y31" s="42"/>
      <c r="Z31" s="42"/>
    </row>
    <row r="32" spans="1:26" s="22" customFormat="1" ht="15">
      <c r="A32" s="10"/>
      <c r="B32" s="10" t="s">
        <v>21</v>
      </c>
      <c r="C32" s="10"/>
      <c r="D32" s="10" t="s">
        <v>78</v>
      </c>
      <c r="E32" s="10" t="s">
        <v>79</v>
      </c>
      <c r="F32" s="10"/>
      <c r="G32" s="10" t="s">
        <v>64</v>
      </c>
      <c r="H32" s="10"/>
      <c r="I32" s="10">
        <v>30</v>
      </c>
      <c r="J32" s="10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s="29" customFormat="1" ht="15">
      <c r="A33" s="10"/>
      <c r="B33" s="10" t="s">
        <v>21</v>
      </c>
      <c r="C33" s="10"/>
      <c r="D33" s="10" t="s">
        <v>80</v>
      </c>
      <c r="E33" s="10" t="s">
        <v>81</v>
      </c>
      <c r="F33" s="10"/>
      <c r="G33" s="10" t="s">
        <v>62</v>
      </c>
      <c r="H33" s="10"/>
      <c r="I33" s="10" t="s">
        <v>661</v>
      </c>
      <c r="J33" s="10" t="s">
        <v>84</v>
      </c>
      <c r="K33" s="10"/>
      <c r="L33" s="1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s="28" customFormat="1">
      <c r="A34" s="39" t="b">
        <v>1</v>
      </c>
      <c r="B34" s="39" t="s">
        <v>169</v>
      </c>
      <c r="C34" s="39" t="s">
        <v>170</v>
      </c>
      <c r="D34" s="39" t="s">
        <v>170</v>
      </c>
      <c r="E34" s="39" t="s">
        <v>68</v>
      </c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s="22" customFormat="1">
      <c r="A35" s="42"/>
      <c r="B35" s="42" t="s">
        <v>22</v>
      </c>
      <c r="C35" s="42"/>
      <c r="D35" s="42" t="s">
        <v>718</v>
      </c>
      <c r="E35" s="42" t="s">
        <v>172</v>
      </c>
      <c r="F35" s="42" t="s">
        <v>700</v>
      </c>
      <c r="G35" s="42" t="s">
        <v>64</v>
      </c>
      <c r="H35" s="42"/>
      <c r="I35" s="42">
        <v>0.5</v>
      </c>
      <c r="J35" s="42"/>
      <c r="K35" s="42">
        <v>0</v>
      </c>
      <c r="L35" s="42">
        <v>0.8</v>
      </c>
      <c r="M35" s="42">
        <v>0.5</v>
      </c>
      <c r="N35" s="42">
        <v>0.133333333</v>
      </c>
      <c r="O35" s="42"/>
      <c r="P35" s="42"/>
      <c r="Q35" s="42"/>
      <c r="R35" s="42" t="s">
        <v>24</v>
      </c>
      <c r="S35" s="42"/>
      <c r="T35" s="42"/>
      <c r="U35" s="42"/>
      <c r="V35" s="42"/>
      <c r="W35" s="42"/>
      <c r="X35" s="42"/>
      <c r="Y35" s="42"/>
      <c r="Z35" s="42"/>
    </row>
    <row r="36" spans="1:26" s="22" customFormat="1">
      <c r="A36" s="15"/>
      <c r="B36" s="15" t="s">
        <v>21</v>
      </c>
      <c r="C36" s="15"/>
      <c r="D36" s="15" t="s">
        <v>173</v>
      </c>
      <c r="E36" s="15" t="s">
        <v>81</v>
      </c>
      <c r="F36" s="15"/>
      <c r="G36" s="15" t="s">
        <v>62</v>
      </c>
      <c r="H36" s="15"/>
      <c r="I36" s="15" t="s">
        <v>82</v>
      </c>
      <c r="J36" s="15" t="s">
        <v>84</v>
      </c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s="22" customFormat="1">
      <c r="A37" s="15"/>
      <c r="B37" s="15" t="s">
        <v>21</v>
      </c>
      <c r="C37" s="15"/>
      <c r="D37" s="15" t="s">
        <v>174</v>
      </c>
      <c r="E37" s="15" t="s">
        <v>175</v>
      </c>
      <c r="F37" s="15"/>
      <c r="G37" s="15" t="s">
        <v>63</v>
      </c>
      <c r="H37" s="15"/>
      <c r="I37" s="15" t="b">
        <v>0</v>
      </c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s="29" customFormat="1">
      <c r="A38" s="15"/>
      <c r="B38" s="15" t="s">
        <v>21</v>
      </c>
      <c r="C38" s="15"/>
      <c r="D38" s="15" t="s">
        <v>176</v>
      </c>
      <c r="E38" s="15" t="s">
        <v>89</v>
      </c>
      <c r="F38" s="15"/>
      <c r="G38" s="15" t="s">
        <v>62</v>
      </c>
      <c r="H38" s="15"/>
      <c r="I38" s="15"/>
      <c r="J38" s="15" t="s">
        <v>662</v>
      </c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s="28" customFormat="1" ht="15">
      <c r="A39" s="47" t="b">
        <v>1</v>
      </c>
      <c r="B39" s="47" t="s">
        <v>187</v>
      </c>
      <c r="C39" s="47" t="s">
        <v>188</v>
      </c>
      <c r="D39" s="47" t="s">
        <v>188</v>
      </c>
      <c r="E39" s="47" t="s">
        <v>68</v>
      </c>
      <c r="F39" s="47"/>
      <c r="G39" s="47"/>
      <c r="H39" s="47"/>
      <c r="I39" s="47"/>
      <c r="J39" s="47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spans="1:26" s="22" customFormat="1" ht="15">
      <c r="A40" s="48"/>
      <c r="B40" s="48" t="s">
        <v>22</v>
      </c>
      <c r="C40" s="48"/>
      <c r="D40" s="48" t="s">
        <v>189</v>
      </c>
      <c r="E40" s="48" t="s">
        <v>190</v>
      </c>
      <c r="F40" s="48"/>
      <c r="G40" s="48" t="s">
        <v>64</v>
      </c>
      <c r="H40" s="48"/>
      <c r="I40" s="48">
        <v>1</v>
      </c>
      <c r="J40" s="48"/>
      <c r="K40" s="49">
        <v>-2</v>
      </c>
      <c r="L40" s="49">
        <v>2</v>
      </c>
      <c r="M40" s="49">
        <v>0</v>
      </c>
      <c r="N40" s="49">
        <f>(L40-K40)/6</f>
        <v>0.66666666666666663</v>
      </c>
      <c r="O40" s="49">
        <v>1</v>
      </c>
      <c r="P40" s="50"/>
      <c r="Q40" s="50"/>
      <c r="R40" s="50" t="s">
        <v>24</v>
      </c>
      <c r="S40" s="50"/>
      <c r="T40" s="50"/>
      <c r="U40" s="50"/>
      <c r="V40" s="50"/>
      <c r="W40" s="50"/>
      <c r="X40" s="50"/>
      <c r="Y40" s="50"/>
      <c r="Z40" s="50"/>
    </row>
    <row r="41" spans="1:26" s="22" customFormat="1" ht="15">
      <c r="A41" s="48"/>
      <c r="B41" s="48" t="s">
        <v>22</v>
      </c>
      <c r="C41" s="48"/>
      <c r="D41" s="48" t="s">
        <v>191</v>
      </c>
      <c r="E41" s="48" t="s">
        <v>192</v>
      </c>
      <c r="F41" s="48"/>
      <c r="G41" s="48" t="s">
        <v>64</v>
      </c>
      <c r="H41" s="48"/>
      <c r="I41" s="48">
        <v>-1</v>
      </c>
      <c r="J41" s="48"/>
      <c r="K41" s="49">
        <v>-2</v>
      </c>
      <c r="L41" s="49">
        <v>2</v>
      </c>
      <c r="M41" s="49">
        <v>0</v>
      </c>
      <c r="N41" s="49">
        <f>(L41-K41)/6</f>
        <v>0.66666666666666663</v>
      </c>
      <c r="O41" s="49">
        <v>1</v>
      </c>
      <c r="P41" s="50"/>
      <c r="Q41" s="50"/>
      <c r="R41" s="50" t="s">
        <v>24</v>
      </c>
      <c r="S41" s="50"/>
      <c r="T41" s="50"/>
      <c r="U41" s="50"/>
      <c r="V41" s="50"/>
      <c r="W41" s="50"/>
      <c r="X41" s="50"/>
      <c r="Y41" s="50"/>
      <c r="Z41" s="50"/>
    </row>
    <row r="42" spans="1:26" s="22" customFormat="1" ht="15">
      <c r="A42" s="10"/>
      <c r="B42" s="10" t="s">
        <v>21</v>
      </c>
      <c r="C42" s="10"/>
      <c r="D42" s="10" t="s">
        <v>193</v>
      </c>
      <c r="E42" s="10" t="s">
        <v>194</v>
      </c>
      <c r="F42" s="10"/>
      <c r="G42" s="10" t="s">
        <v>63</v>
      </c>
      <c r="H42" s="10"/>
      <c r="I42" s="10" t="b">
        <v>0</v>
      </c>
      <c r="J42" s="10"/>
      <c r="P42" s="23"/>
    </row>
    <row r="43" spans="1:26" s="29" customFormat="1">
      <c r="A43" s="29" t="b">
        <v>1</v>
      </c>
      <c r="B43" s="29" t="s">
        <v>534</v>
      </c>
      <c r="C43" s="29" t="s">
        <v>533</v>
      </c>
      <c r="D43" s="29" t="s">
        <v>533</v>
      </c>
      <c r="E43" s="29" t="s">
        <v>68</v>
      </c>
    </row>
    <row r="44" spans="1:26" s="28" customFormat="1">
      <c r="A44" s="50"/>
      <c r="B44" s="50" t="s">
        <v>22</v>
      </c>
      <c r="C44" s="50"/>
      <c r="D44" s="50" t="s">
        <v>535</v>
      </c>
      <c r="E44" s="50" t="s">
        <v>536</v>
      </c>
      <c r="F44" s="50"/>
      <c r="G44" s="50" t="s">
        <v>64</v>
      </c>
      <c r="H44" s="50"/>
      <c r="I44" s="50">
        <v>44</v>
      </c>
      <c r="J44" s="50"/>
      <c r="K44" s="50">
        <v>42</v>
      </c>
      <c r="L44" s="50">
        <v>46</v>
      </c>
      <c r="M44" s="50">
        <v>44</v>
      </c>
      <c r="N44" s="49">
        <f>(L44-K44)/6</f>
        <v>0.66666666666666663</v>
      </c>
      <c r="O44" s="49">
        <v>1</v>
      </c>
      <c r="P44" s="50"/>
      <c r="Q44" s="50"/>
      <c r="R44" s="50" t="s">
        <v>23</v>
      </c>
      <c r="S44" s="50"/>
      <c r="T44" s="50"/>
      <c r="U44" s="50"/>
      <c r="V44" s="50"/>
      <c r="W44" s="50"/>
      <c r="X44" s="50"/>
      <c r="Y44" s="50"/>
      <c r="Z44" s="50"/>
    </row>
    <row r="45" spans="1:26" s="22" customFormat="1">
      <c r="A45" s="29" t="b">
        <v>1</v>
      </c>
      <c r="B45" s="29" t="s">
        <v>540</v>
      </c>
      <c r="C45" s="29" t="s">
        <v>537</v>
      </c>
      <c r="D45" s="29" t="s">
        <v>537</v>
      </c>
      <c r="E45" s="29" t="s">
        <v>68</v>
      </c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spans="1:26" s="22" customFormat="1">
      <c r="A46" s="50"/>
      <c r="B46" s="50" t="s">
        <v>22</v>
      </c>
      <c r="C46" s="50"/>
      <c r="D46" s="50" t="s">
        <v>539</v>
      </c>
      <c r="E46" s="50" t="s">
        <v>538</v>
      </c>
      <c r="F46" s="50"/>
      <c r="G46" s="50" t="s">
        <v>64</v>
      </c>
      <c r="H46" s="50"/>
      <c r="I46" s="50">
        <v>120</v>
      </c>
      <c r="J46" s="50"/>
      <c r="K46" s="50">
        <v>118</v>
      </c>
      <c r="L46" s="50">
        <v>122</v>
      </c>
      <c r="M46" s="50">
        <v>120</v>
      </c>
      <c r="N46" s="49">
        <f>(L46-K46)/6</f>
        <v>0.66666666666666663</v>
      </c>
      <c r="O46" s="49">
        <v>1</v>
      </c>
      <c r="P46" s="50"/>
      <c r="Q46" s="50"/>
      <c r="R46" s="50" t="s">
        <v>23</v>
      </c>
      <c r="S46" s="50"/>
      <c r="T46" s="50"/>
      <c r="U46" s="50"/>
      <c r="V46" s="50"/>
      <c r="W46" s="50"/>
      <c r="X46" s="50"/>
      <c r="Y46" s="50"/>
      <c r="Z46" s="50"/>
    </row>
    <row r="47" spans="1:26" s="22" customFormat="1" ht="15">
      <c r="A47" s="45" t="b">
        <v>1</v>
      </c>
      <c r="B47" s="45" t="s">
        <v>399</v>
      </c>
      <c r="C47" s="39" t="s">
        <v>400</v>
      </c>
      <c r="D47" s="45" t="s">
        <v>400</v>
      </c>
      <c r="E47" s="45" t="s">
        <v>160</v>
      </c>
      <c r="F47" s="45"/>
      <c r="G47" s="45"/>
      <c r="H47" s="45"/>
      <c r="I47" s="45"/>
      <c r="J47" s="45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spans="1:26" s="29" customFormat="1" ht="15">
      <c r="A48" s="10"/>
      <c r="B48" s="10" t="s">
        <v>21</v>
      </c>
      <c r="C48" s="10"/>
      <c r="D48" s="10" t="s">
        <v>401</v>
      </c>
      <c r="E48" s="10" t="s">
        <v>402</v>
      </c>
      <c r="F48" s="10"/>
      <c r="G48" s="10" t="s">
        <v>62</v>
      </c>
      <c r="H48" s="10"/>
      <c r="I48" s="10" t="s">
        <v>431</v>
      </c>
      <c r="J48" s="10" t="s">
        <v>432</v>
      </c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s="22" customFormat="1" ht="15">
      <c r="A49" s="10"/>
      <c r="B49" s="10" t="s">
        <v>21</v>
      </c>
      <c r="C49" s="10"/>
      <c r="D49" s="10" t="s">
        <v>403</v>
      </c>
      <c r="E49" s="10" t="s">
        <v>404</v>
      </c>
      <c r="F49" s="10"/>
      <c r="G49" s="10" t="s">
        <v>62</v>
      </c>
      <c r="H49" s="10"/>
      <c r="I49" s="10" t="s">
        <v>433</v>
      </c>
      <c r="J49" s="10" t="s">
        <v>434</v>
      </c>
      <c r="K49" s="10"/>
      <c r="L49" s="10"/>
      <c r="M49" s="10"/>
      <c r="N49" s="10"/>
      <c r="O49" s="10"/>
      <c r="P49" s="10"/>
      <c r="Q49" s="10"/>
      <c r="R49" s="10"/>
      <c r="S49" s="10"/>
      <c r="T49" s="15"/>
      <c r="U49" s="15"/>
      <c r="V49" s="15"/>
      <c r="W49" s="15"/>
      <c r="X49" s="15"/>
      <c r="Y49" s="15"/>
      <c r="Z49" s="15"/>
    </row>
    <row r="50" spans="1:26" s="22" customFormat="1" ht="1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customFormat="1" ht="1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customFormat="1" ht="1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customFormat="1" ht="1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customFormat="1" ht="1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customFormat="1" ht="15">
      <c r="A55" s="1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customFormat="1" ht="1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41"/>
      <c r="N57" s="41"/>
      <c r="O57" s="41"/>
      <c r="P57" s="41"/>
      <c r="Q57" s="41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">
      <c r="A58" s="15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41"/>
      <c r="N60" s="41"/>
      <c r="O60" s="41"/>
      <c r="P60" s="41"/>
      <c r="Q60" s="41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">
      <c r="A61" s="15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41"/>
      <c r="N63" s="41"/>
      <c r="O63" s="41"/>
      <c r="P63" s="41"/>
      <c r="Q63" s="41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">
      <c r="A64" s="15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41"/>
      <c r="N66" s="41"/>
      <c r="O66" s="41"/>
      <c r="P66" s="41"/>
      <c r="Q66" s="41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">
      <c r="A67" s="15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41"/>
      <c r="N69" s="41"/>
      <c r="O69" s="41"/>
      <c r="P69" s="41"/>
      <c r="Q69" s="41"/>
      <c r="R69" s="15"/>
      <c r="S69" s="15"/>
      <c r="T69" s="15"/>
      <c r="U69" s="15"/>
      <c r="V69" s="15"/>
      <c r="W69" s="15"/>
      <c r="X69" s="15"/>
      <c r="Y69" s="15"/>
      <c r="Z69" s="15"/>
    </row>
    <row r="70" spans="1:26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41"/>
      <c r="P73" s="41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0"/>
      <c r="O79" s="41"/>
      <c r="P79" s="41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5">
      <c r="A86" s="10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41"/>
      <c r="P86" s="41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41"/>
      <c r="P88" s="41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41"/>
      <c r="P89" s="41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41"/>
      <c r="P91" s="41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41"/>
      <c r="P93" s="41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41"/>
      <c r="P95" s="41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41"/>
      <c r="P97" s="41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zoomScale="130" zoomScaleNormal="130" zoomScalePageLayoutView="130" workbookViewId="0">
      <pane ySplit="3" topLeftCell="A4" activePane="bottomLeft" state="frozen"/>
      <selection pane="bottomLeft" activeCell="B10" sqref="B10"/>
    </sheetView>
  </sheetViews>
  <sheetFormatPr baseColWidth="10" defaultColWidth="11.5" defaultRowHeight="14" x14ac:dyDescent="0"/>
  <cols>
    <col min="1" max="1" width="23" style="1" bestFit="1" customWidth="1"/>
    <col min="2" max="2" width="27.33203125" style="23" bestFit="1" customWidth="1"/>
    <col min="3" max="3" width="24.1640625" style="1" bestFit="1" customWidth="1"/>
    <col min="4" max="4" width="35.1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6.83203125" style="1" bestFit="1" customWidth="1"/>
    <col min="12" max="12" width="25.6640625" style="1" bestFit="1" customWidth="1"/>
    <col min="13" max="13" width="5.83203125" style="1" bestFit="1" customWidth="1"/>
    <col min="14" max="16384" width="11.5" style="1"/>
  </cols>
  <sheetData>
    <row r="1" spans="1:13" s="23" customFormat="1" ht="18">
      <c r="A1" s="30"/>
      <c r="B1" s="30"/>
      <c r="C1" s="30"/>
      <c r="D1" s="31"/>
      <c r="E1" s="31" t="s">
        <v>469</v>
      </c>
      <c r="F1" s="31"/>
      <c r="G1" s="31"/>
      <c r="H1" s="30"/>
      <c r="I1" s="30"/>
      <c r="J1" s="30"/>
      <c r="K1" s="30"/>
      <c r="L1" s="15"/>
      <c r="M1" s="15"/>
    </row>
    <row r="2" spans="1:13" s="5" customFormat="1" ht="15">
      <c r="A2" s="35" t="s">
        <v>461</v>
      </c>
      <c r="B2" s="35" t="s">
        <v>643</v>
      </c>
      <c r="C2" s="35" t="s">
        <v>622</v>
      </c>
      <c r="D2" s="35" t="s">
        <v>462</v>
      </c>
      <c r="E2" s="35" t="s">
        <v>7</v>
      </c>
      <c r="F2" s="35" t="s">
        <v>11</v>
      </c>
      <c r="G2" s="35" t="s">
        <v>623</v>
      </c>
      <c r="H2" s="35" t="s">
        <v>624</v>
      </c>
      <c r="I2" s="35" t="s">
        <v>625</v>
      </c>
      <c r="J2" s="35" t="s">
        <v>626</v>
      </c>
      <c r="K2" s="35" t="s">
        <v>627</v>
      </c>
      <c r="L2" s="35" t="s">
        <v>628</v>
      </c>
      <c r="M2" s="35"/>
    </row>
    <row r="3" spans="1:13" s="9" customFormat="1" ht="45">
      <c r="A3" s="35" t="s">
        <v>629</v>
      </c>
      <c r="B3" s="35" t="s">
        <v>644</v>
      </c>
      <c r="C3" s="35" t="s">
        <v>630</v>
      </c>
      <c r="D3" s="35" t="s">
        <v>631</v>
      </c>
      <c r="E3" s="35"/>
      <c r="F3" s="35" t="s">
        <v>632</v>
      </c>
      <c r="G3" s="35" t="s">
        <v>463</v>
      </c>
      <c r="H3" s="35" t="s">
        <v>463</v>
      </c>
      <c r="I3" s="35" t="s">
        <v>463</v>
      </c>
      <c r="J3" s="37" t="s">
        <v>633</v>
      </c>
      <c r="K3" s="35" t="s">
        <v>633</v>
      </c>
      <c r="L3" s="35" t="s">
        <v>634</v>
      </c>
      <c r="M3" s="35" t="s">
        <v>635</v>
      </c>
    </row>
    <row r="4" spans="1:13" s="23" customFormat="1">
      <c r="A4" s="15" t="s">
        <v>636</v>
      </c>
      <c r="B4" s="15" t="s">
        <v>701</v>
      </c>
      <c r="C4" s="15" t="s">
        <v>637</v>
      </c>
      <c r="D4" s="15" t="s">
        <v>638</v>
      </c>
      <c r="E4" s="15" t="s">
        <v>470</v>
      </c>
      <c r="F4" s="15" t="s">
        <v>64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3" customFormat="1">
      <c r="A5" s="15" t="s">
        <v>639</v>
      </c>
      <c r="B5" s="15" t="s">
        <v>702</v>
      </c>
      <c r="C5" s="15" t="s">
        <v>640</v>
      </c>
      <c r="D5" s="15" t="s">
        <v>641</v>
      </c>
      <c r="E5" s="15" t="s">
        <v>470</v>
      </c>
      <c r="F5" s="15" t="s">
        <v>64</v>
      </c>
      <c r="G5" s="15" t="b">
        <v>1</v>
      </c>
      <c r="H5" s="15" t="b">
        <v>1</v>
      </c>
      <c r="I5" s="15" t="b">
        <v>1</v>
      </c>
      <c r="J5" s="15">
        <v>590</v>
      </c>
      <c r="K5" s="15"/>
      <c r="L5" s="15"/>
      <c r="M5" s="15"/>
    </row>
    <row r="6" spans="1:13" s="23" customFormat="1">
      <c r="A6" s="15" t="s">
        <v>663</v>
      </c>
      <c r="B6" s="15"/>
      <c r="C6" s="15"/>
      <c r="D6" s="15" t="s">
        <v>703</v>
      </c>
      <c r="E6" s="15" t="s">
        <v>664</v>
      </c>
      <c r="F6" s="15" t="s">
        <v>64</v>
      </c>
      <c r="G6" s="15" t="b">
        <v>0</v>
      </c>
      <c r="H6" s="15" t="b">
        <v>1</v>
      </c>
      <c r="I6" s="15" t="b">
        <v>0</v>
      </c>
      <c r="J6" s="15"/>
      <c r="K6" s="15"/>
      <c r="L6" s="15"/>
      <c r="M6" s="15"/>
    </row>
    <row r="7" spans="1:13" s="23" customFormat="1">
      <c r="A7" s="15" t="s">
        <v>665</v>
      </c>
      <c r="B7" s="15"/>
      <c r="C7" s="15"/>
      <c r="D7" s="15" t="s">
        <v>704</v>
      </c>
      <c r="E7" s="15" t="s">
        <v>664</v>
      </c>
      <c r="F7" s="15" t="s">
        <v>64</v>
      </c>
      <c r="G7" s="15" t="b">
        <v>0</v>
      </c>
      <c r="H7" s="15" t="b">
        <v>1</v>
      </c>
      <c r="I7" s="15" t="b">
        <v>0</v>
      </c>
      <c r="J7" s="15"/>
      <c r="K7" s="15"/>
      <c r="L7" s="15"/>
      <c r="M7" s="15"/>
    </row>
    <row r="8" spans="1:13" s="23" customFormat="1">
      <c r="A8" s="15" t="s">
        <v>666</v>
      </c>
      <c r="B8" s="15"/>
      <c r="C8" s="15"/>
      <c r="D8" s="15" t="s">
        <v>705</v>
      </c>
      <c r="E8" s="15" t="s">
        <v>664</v>
      </c>
      <c r="F8" s="15" t="s">
        <v>64</v>
      </c>
      <c r="G8" s="15" t="b">
        <v>0</v>
      </c>
      <c r="H8" s="15" t="b">
        <v>1</v>
      </c>
      <c r="I8" s="15" t="b">
        <v>0</v>
      </c>
      <c r="J8" s="15"/>
      <c r="K8" s="15"/>
      <c r="L8" s="15"/>
      <c r="M8" s="15"/>
    </row>
    <row r="9" spans="1:13" s="23" customFormat="1">
      <c r="A9" s="15" t="s">
        <v>667</v>
      </c>
      <c r="B9" s="15"/>
      <c r="C9" s="15"/>
      <c r="D9" s="15" t="s">
        <v>706</v>
      </c>
      <c r="E9" s="15" t="s">
        <v>668</v>
      </c>
      <c r="F9" s="15" t="s">
        <v>64</v>
      </c>
      <c r="G9" s="15" t="b">
        <v>1</v>
      </c>
      <c r="H9" s="15" t="b">
        <v>1</v>
      </c>
      <c r="I9" s="15" t="b">
        <v>0</v>
      </c>
      <c r="J9" s="15"/>
      <c r="K9" s="15"/>
      <c r="L9" s="15"/>
      <c r="M9" s="15"/>
    </row>
    <row r="10" spans="1:13" s="23" customFormat="1">
      <c r="A10" s="15" t="s">
        <v>669</v>
      </c>
      <c r="B10" s="15"/>
      <c r="C10" s="15"/>
      <c r="D10" s="15" t="s">
        <v>670</v>
      </c>
      <c r="E10" s="15" t="s">
        <v>470</v>
      </c>
      <c r="F10" s="15" t="s">
        <v>64</v>
      </c>
      <c r="G10" s="15" t="b">
        <v>0</v>
      </c>
      <c r="H10" s="15" t="b">
        <v>1</v>
      </c>
      <c r="I10" s="15" t="b">
        <v>0</v>
      </c>
      <c r="J10" s="15"/>
      <c r="K10" s="15"/>
      <c r="L10" s="15"/>
      <c r="M10" s="15"/>
    </row>
    <row r="11" spans="1:13" s="23" customFormat="1">
      <c r="A11" s="15" t="s">
        <v>671</v>
      </c>
      <c r="B11" s="15"/>
      <c r="C11" s="15"/>
      <c r="D11" s="15" t="s">
        <v>672</v>
      </c>
      <c r="E11" s="15" t="s">
        <v>470</v>
      </c>
      <c r="F11" s="15" t="s">
        <v>64</v>
      </c>
      <c r="G11" s="15" t="b">
        <v>0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3" customFormat="1">
      <c r="A12" s="15" t="s">
        <v>673</v>
      </c>
      <c r="B12" s="15"/>
      <c r="C12" s="15"/>
      <c r="D12" s="15" t="s">
        <v>674</v>
      </c>
      <c r="E12" s="15" t="s">
        <v>470</v>
      </c>
      <c r="F12" s="15" t="s">
        <v>64</v>
      </c>
      <c r="G12" s="15" t="b">
        <v>0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3" customFormat="1">
      <c r="A13" s="15" t="s">
        <v>675</v>
      </c>
      <c r="B13" s="15"/>
      <c r="C13" s="15"/>
      <c r="D13" s="15" t="s">
        <v>676</v>
      </c>
      <c r="E13" s="15" t="s">
        <v>470</v>
      </c>
      <c r="F13" s="15" t="s">
        <v>64</v>
      </c>
      <c r="G13" s="15" t="b">
        <v>0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3" customFormat="1">
      <c r="A14" s="15" t="s">
        <v>677</v>
      </c>
      <c r="B14" s="15"/>
      <c r="C14" s="15"/>
      <c r="D14" s="15" t="s">
        <v>678</v>
      </c>
      <c r="E14" s="15" t="s">
        <v>470</v>
      </c>
      <c r="F14" s="15" t="s">
        <v>64</v>
      </c>
      <c r="G14" s="15" t="b">
        <v>0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2" customFormat="1">
      <c r="A15" s="15" t="s">
        <v>679</v>
      </c>
      <c r="B15" s="15"/>
      <c r="C15" s="15"/>
      <c r="D15" s="15" t="s">
        <v>680</v>
      </c>
      <c r="E15" s="15" t="s">
        <v>470</v>
      </c>
      <c r="F15" s="15" t="s">
        <v>64</v>
      </c>
      <c r="G15" s="15" t="b">
        <v>0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2" customFormat="1">
      <c r="A16" s="15" t="s">
        <v>681</v>
      </c>
      <c r="B16" s="15"/>
      <c r="C16" s="15"/>
      <c r="D16" s="15" t="s">
        <v>682</v>
      </c>
      <c r="E16" s="15" t="s">
        <v>470</v>
      </c>
      <c r="F16" s="15" t="s">
        <v>64</v>
      </c>
      <c r="G16" s="15" t="b">
        <v>0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2" customFormat="1">
      <c r="A17" s="15" t="s">
        <v>683</v>
      </c>
      <c r="B17" s="15"/>
      <c r="C17" s="15"/>
      <c r="D17" s="15" t="s">
        <v>684</v>
      </c>
      <c r="E17" s="15" t="s">
        <v>470</v>
      </c>
      <c r="F17" s="15" t="s">
        <v>64</v>
      </c>
      <c r="G17" s="15" t="b">
        <v>0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2" customFormat="1">
      <c r="A18" s="15" t="s">
        <v>685</v>
      </c>
      <c r="B18" s="15"/>
      <c r="C18" s="15"/>
      <c r="D18" s="15" t="s">
        <v>686</v>
      </c>
      <c r="E18" s="15" t="s">
        <v>470</v>
      </c>
      <c r="F18" s="15" t="s">
        <v>64</v>
      </c>
      <c r="G18" s="15" t="b">
        <v>0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2" customFormat="1">
      <c r="A19" s="15" t="s">
        <v>687</v>
      </c>
      <c r="B19" s="15"/>
      <c r="C19" s="15"/>
      <c r="D19" s="15" t="s">
        <v>688</v>
      </c>
      <c r="E19" s="15" t="s">
        <v>470</v>
      </c>
      <c r="F19" s="15" t="s">
        <v>64</v>
      </c>
      <c r="G19" s="15" t="b">
        <v>0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2" customFormat="1">
      <c r="A20" s="15" t="s">
        <v>689</v>
      </c>
      <c r="B20" s="15"/>
      <c r="C20" s="15"/>
      <c r="D20" s="15" t="s">
        <v>690</v>
      </c>
      <c r="E20" s="15" t="s">
        <v>470</v>
      </c>
      <c r="F20" s="15" t="s">
        <v>64</v>
      </c>
      <c r="G20" s="15" t="b">
        <v>0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3" customFormat="1">
      <c r="A21" s="15" t="s">
        <v>691</v>
      </c>
      <c r="B21" s="15"/>
      <c r="C21" s="15"/>
      <c r="D21" s="15" t="s">
        <v>692</v>
      </c>
      <c r="E21" s="15" t="s">
        <v>470</v>
      </c>
      <c r="F21" s="15" t="s">
        <v>64</v>
      </c>
      <c r="G21" s="15" t="b">
        <v>0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3" customFormat="1">
      <c r="A22" s="15" t="s">
        <v>693</v>
      </c>
      <c r="B22" s="15"/>
      <c r="C22" s="15"/>
      <c r="D22" s="15" t="s">
        <v>694</v>
      </c>
      <c r="E22" s="15" t="s">
        <v>470</v>
      </c>
      <c r="F22" s="15" t="s">
        <v>64</v>
      </c>
      <c r="G22" s="15" t="b">
        <v>0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3" customFormat="1">
      <c r="A23" s="15" t="s">
        <v>695</v>
      </c>
      <c r="B23" s="15"/>
      <c r="C23" s="15"/>
      <c r="D23" s="15" t="s">
        <v>696</v>
      </c>
      <c r="E23" s="15" t="s">
        <v>470</v>
      </c>
      <c r="F23" s="15" t="s">
        <v>64</v>
      </c>
      <c r="G23" s="15" t="b">
        <v>0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3" customFormat="1">
      <c r="A24" s="15" t="s">
        <v>697</v>
      </c>
      <c r="B24" s="15"/>
      <c r="C24" s="15"/>
      <c r="D24" s="15" t="s">
        <v>698</v>
      </c>
      <c r="E24" s="15" t="s">
        <v>699</v>
      </c>
      <c r="F24" s="15" t="s">
        <v>64</v>
      </c>
      <c r="G24" s="15" t="b">
        <v>1</v>
      </c>
      <c r="H24" s="15" t="b">
        <v>1</v>
      </c>
      <c r="I24" s="15" t="b">
        <v>0</v>
      </c>
      <c r="J24" s="15"/>
      <c r="K24" s="15"/>
      <c r="L24" s="15"/>
      <c r="M24" s="15"/>
    </row>
    <row r="25" spans="1:13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</row>
    <row r="26" spans="1:13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</row>
    <row r="27" spans="1:1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>
      <c r="B29" s="22"/>
    </row>
    <row r="30" spans="1:13">
      <c r="B30" s="22"/>
    </row>
    <row r="31" spans="1:13">
      <c r="B31" s="22"/>
    </row>
    <row r="32" spans="1:13">
      <c r="B32" s="22"/>
    </row>
    <row r="33" spans="2:2">
      <c r="B33" s="22"/>
    </row>
    <row r="34" spans="2:2">
      <c r="B34" s="22"/>
    </row>
    <row r="35" spans="2:2">
      <c r="B35" s="22"/>
    </row>
    <row r="36" spans="2:2">
      <c r="B36" s="22"/>
    </row>
    <row r="37" spans="2:2">
      <c r="B37" s="22"/>
    </row>
    <row r="38" spans="2:2">
      <c r="B38" s="22"/>
    </row>
    <row r="39" spans="2:2">
      <c r="B39" s="22"/>
    </row>
    <row r="40" spans="2:2">
      <c r="B40" s="22"/>
    </row>
    <row r="41" spans="2:2">
      <c r="B41" s="22"/>
    </row>
    <row r="42" spans="2:2">
      <c r="B42" s="22"/>
    </row>
    <row r="43" spans="2:2">
      <c r="B43" s="22"/>
    </row>
    <row r="44" spans="2:2">
      <c r="B44" s="22"/>
    </row>
    <row r="45" spans="2:2">
      <c r="B45" s="22"/>
    </row>
    <row r="46" spans="2:2">
      <c r="B46" s="22"/>
    </row>
    <row r="47" spans="2:2">
      <c r="B47" s="22"/>
    </row>
    <row r="48" spans="2:2">
      <c r="B48" s="22"/>
    </row>
    <row r="49" spans="2:2">
      <c r="B49" s="22"/>
    </row>
    <row r="50" spans="2:2">
      <c r="B50" s="22"/>
    </row>
    <row r="51" spans="2:2">
      <c r="B51" s="22"/>
    </row>
    <row r="52" spans="2:2">
      <c r="B52" s="22"/>
    </row>
    <row r="53" spans="2:2">
      <c r="B53" s="22"/>
    </row>
    <row r="54" spans="2:2">
      <c r="B54" s="22"/>
    </row>
    <row r="55" spans="2:2">
      <c r="B55" s="22"/>
    </row>
    <row r="56" spans="2:2">
      <c r="B56" s="22"/>
    </row>
    <row r="57" spans="2:2">
      <c r="B57" s="22"/>
    </row>
    <row r="58" spans="2:2">
      <c r="B58" s="22"/>
    </row>
    <row r="59" spans="2:2">
      <c r="B59" s="22"/>
    </row>
    <row r="60" spans="2:2">
      <c r="B60" s="22"/>
    </row>
    <row r="61" spans="2:2">
      <c r="B61" s="22"/>
    </row>
    <row r="62" spans="2:2">
      <c r="B62" s="22"/>
    </row>
    <row r="63" spans="2:2">
      <c r="B63" s="22"/>
    </row>
    <row r="64" spans="2:2">
      <c r="B64" s="22"/>
    </row>
    <row r="65" spans="2:2">
      <c r="B65" s="22"/>
    </row>
    <row r="66" spans="2:2">
      <c r="B66" s="22"/>
    </row>
    <row r="67" spans="2:2">
      <c r="B67" s="22"/>
    </row>
    <row r="68" spans="2:2">
      <c r="B68" s="22"/>
    </row>
    <row r="69" spans="2:2">
      <c r="B69" s="22"/>
    </row>
    <row r="70" spans="2:2">
      <c r="B70" s="22"/>
    </row>
    <row r="71" spans="2:2">
      <c r="B71" s="22"/>
    </row>
    <row r="72" spans="2:2">
      <c r="B72" s="22"/>
    </row>
    <row r="73" spans="2:2">
      <c r="B73" s="22"/>
    </row>
    <row r="74" spans="2:2">
      <c r="B74" s="22"/>
    </row>
    <row r="75" spans="2:2">
      <c r="B75" s="22"/>
    </row>
    <row r="76" spans="2:2">
      <c r="B76" s="22"/>
    </row>
    <row r="77" spans="2:2">
      <c r="B77" s="22"/>
    </row>
    <row r="78" spans="2:2">
      <c r="B78" s="22"/>
    </row>
    <row r="79" spans="2:2">
      <c r="B79" s="22"/>
    </row>
    <row r="80" spans="2:2">
      <c r="B80" s="22"/>
    </row>
    <row r="81" spans="2:2">
      <c r="B81" s="22"/>
    </row>
    <row r="82" spans="2:2">
      <c r="B82" s="22"/>
    </row>
    <row r="83" spans="2:2">
      <c r="B83" s="22"/>
    </row>
    <row r="84" spans="2:2">
      <c r="B84" s="22"/>
    </row>
    <row r="85" spans="2:2">
      <c r="B85" s="22"/>
    </row>
    <row r="86" spans="2:2">
      <c r="B86" s="22"/>
    </row>
    <row r="87" spans="2:2">
      <c r="B87" s="22"/>
    </row>
    <row r="88" spans="2:2">
      <c r="B88" s="22"/>
    </row>
    <row r="89" spans="2:2">
      <c r="B89" s="22"/>
    </row>
    <row r="90" spans="2:2">
      <c r="B90" s="22"/>
    </row>
    <row r="91" spans="2:2">
      <c r="B91" s="22"/>
    </row>
    <row r="92" spans="2:2">
      <c r="B92" s="22"/>
    </row>
    <row r="93" spans="2:2">
      <c r="B93" s="22"/>
    </row>
    <row r="94" spans="2:2">
      <c r="B94" s="2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86</v>
      </c>
      <c r="C1" s="10" t="s">
        <v>87</v>
      </c>
      <c r="D1" s="10" t="s">
        <v>68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88</v>
      </c>
      <c r="D2" s="10" t="s">
        <v>89</v>
      </c>
      <c r="E2" s="10" t="s">
        <v>2</v>
      </c>
      <c r="F2" s="10" t="s">
        <v>62</v>
      </c>
      <c r="G2" s="10"/>
      <c r="H2" s="10"/>
      <c r="I2" s="10"/>
    </row>
    <row r="3" spans="1:9" ht="15">
      <c r="A3" s="10"/>
      <c r="B3" s="10" t="s">
        <v>21</v>
      </c>
      <c r="C3" s="10" t="s">
        <v>90</v>
      </c>
      <c r="D3" s="10" t="s">
        <v>91</v>
      </c>
      <c r="E3" s="10" t="s">
        <v>2</v>
      </c>
      <c r="F3" s="10" t="s">
        <v>63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92</v>
      </c>
      <c r="D4" s="10" t="s">
        <v>93</v>
      </c>
      <c r="E4" s="10" t="s">
        <v>2</v>
      </c>
      <c r="F4" s="10" t="s">
        <v>64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94</v>
      </c>
      <c r="D5" s="10" t="s">
        <v>95</v>
      </c>
      <c r="E5" s="10" t="s">
        <v>2</v>
      </c>
      <c r="F5" s="10" t="s">
        <v>64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51</v>
      </c>
      <c r="D6" s="10" t="s">
        <v>52</v>
      </c>
      <c r="E6" s="10" t="s">
        <v>2</v>
      </c>
      <c r="F6" s="10" t="s">
        <v>65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53</v>
      </c>
      <c r="D7" s="10" t="s">
        <v>54</v>
      </c>
      <c r="E7" s="10" t="s">
        <v>2</v>
      </c>
      <c r="F7" s="10" t="s">
        <v>63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55</v>
      </c>
      <c r="D8" s="10" t="s">
        <v>56</v>
      </c>
      <c r="E8" s="10" t="s">
        <v>2</v>
      </c>
      <c r="F8" s="10" t="s">
        <v>65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96</v>
      </c>
      <c r="D9" s="10" t="s">
        <v>97</v>
      </c>
      <c r="E9" s="10" t="s">
        <v>2</v>
      </c>
      <c r="F9" s="10" t="s">
        <v>64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59</v>
      </c>
      <c r="D10" s="10" t="s">
        <v>60</v>
      </c>
      <c r="E10" s="10" t="s">
        <v>2</v>
      </c>
      <c r="F10" s="10" t="s">
        <v>65</v>
      </c>
      <c r="G10" s="10"/>
      <c r="H10" s="10">
        <v>1</v>
      </c>
      <c r="I10" s="10"/>
    </row>
    <row r="11" spans="1:9" ht="15">
      <c r="A11" s="10" t="b">
        <v>0</v>
      </c>
      <c r="B11" s="10" t="s">
        <v>98</v>
      </c>
      <c r="C11" s="10" t="s">
        <v>99</v>
      </c>
      <c r="D11" s="10" t="s">
        <v>68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88</v>
      </c>
      <c r="D12" s="10" t="s">
        <v>89</v>
      </c>
      <c r="E12" s="10" t="s">
        <v>2</v>
      </c>
      <c r="F12" s="10" t="s">
        <v>62</v>
      </c>
      <c r="G12" s="10"/>
      <c r="H12" s="10"/>
      <c r="I12" s="10"/>
    </row>
    <row r="13" spans="1:9" ht="15">
      <c r="A13" s="10"/>
      <c r="B13" s="10" t="s">
        <v>21</v>
      </c>
      <c r="C13" s="10" t="s">
        <v>90</v>
      </c>
      <c r="D13" s="10" t="s">
        <v>91</v>
      </c>
      <c r="E13" s="10" t="s">
        <v>2</v>
      </c>
      <c r="F13" s="10" t="s">
        <v>63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92</v>
      </c>
      <c r="D14" s="10" t="s">
        <v>93</v>
      </c>
      <c r="E14" s="10" t="s">
        <v>2</v>
      </c>
      <c r="F14" s="10" t="s">
        <v>64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94</v>
      </c>
      <c r="D15" s="10" t="s">
        <v>95</v>
      </c>
      <c r="E15" s="10" t="s">
        <v>2</v>
      </c>
      <c r="F15" s="10" t="s">
        <v>64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51</v>
      </c>
      <c r="D16" s="10" t="s">
        <v>52</v>
      </c>
      <c r="E16" s="10" t="s">
        <v>2</v>
      </c>
      <c r="F16" s="10" t="s">
        <v>65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53</v>
      </c>
      <c r="D17" s="10" t="s">
        <v>54</v>
      </c>
      <c r="E17" s="10" t="s">
        <v>2</v>
      </c>
      <c r="F17" s="10" t="s">
        <v>63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55</v>
      </c>
      <c r="D18" s="10" t="s">
        <v>56</v>
      </c>
      <c r="E18" s="10" t="s">
        <v>2</v>
      </c>
      <c r="F18" s="10" t="s">
        <v>65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96</v>
      </c>
      <c r="D19" s="10" t="s">
        <v>97</v>
      </c>
      <c r="E19" s="10" t="s">
        <v>2</v>
      </c>
      <c r="F19" s="10" t="s">
        <v>64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59</v>
      </c>
      <c r="D20" s="10" t="s">
        <v>60</v>
      </c>
      <c r="E20" s="10" t="s">
        <v>2</v>
      </c>
      <c r="F20" s="10" t="s">
        <v>65</v>
      </c>
      <c r="G20" s="10"/>
      <c r="H20" s="10">
        <v>1</v>
      </c>
      <c r="I20" s="10"/>
    </row>
    <row r="21" spans="1:9" ht="15">
      <c r="A21" s="10" t="b">
        <v>0</v>
      </c>
      <c r="B21" s="10" t="s">
        <v>100</v>
      </c>
      <c r="C21" s="10" t="s">
        <v>101</v>
      </c>
      <c r="D21" s="10" t="s">
        <v>68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90</v>
      </c>
      <c r="D22" s="10" t="s">
        <v>91</v>
      </c>
      <c r="E22" s="10" t="s">
        <v>2</v>
      </c>
      <c r="F22" s="10" t="s">
        <v>63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102</v>
      </c>
      <c r="D23" s="10" t="s">
        <v>103</v>
      </c>
      <c r="E23" s="10" t="s">
        <v>2</v>
      </c>
      <c r="F23" s="10" t="s">
        <v>104</v>
      </c>
      <c r="G23" s="10"/>
      <c r="H23" s="10" t="s">
        <v>405</v>
      </c>
      <c r="I23" s="10"/>
    </row>
    <row r="24" spans="1:9" ht="15">
      <c r="A24" s="10"/>
      <c r="B24" s="10" t="s">
        <v>21</v>
      </c>
      <c r="C24" s="10" t="s">
        <v>105</v>
      </c>
      <c r="D24" s="10" t="s">
        <v>93</v>
      </c>
      <c r="E24" s="10" t="s">
        <v>2</v>
      </c>
      <c r="F24" s="10" t="s">
        <v>64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94</v>
      </c>
      <c r="D25" s="10" t="s">
        <v>95</v>
      </c>
      <c r="E25" s="10" t="s">
        <v>2</v>
      </c>
      <c r="F25" s="10" t="s">
        <v>64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51</v>
      </c>
      <c r="D26" s="10" t="s">
        <v>52</v>
      </c>
      <c r="E26" s="10" t="s">
        <v>2</v>
      </c>
      <c r="F26" s="10" t="s">
        <v>65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53</v>
      </c>
      <c r="D27" s="10" t="s">
        <v>54</v>
      </c>
      <c r="E27" s="10" t="s">
        <v>2</v>
      </c>
      <c r="F27" s="10" t="s">
        <v>63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55</v>
      </c>
      <c r="D28" s="10" t="s">
        <v>56</v>
      </c>
      <c r="E28" s="10" t="s">
        <v>2</v>
      </c>
      <c r="F28" s="10" t="s">
        <v>65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106</v>
      </c>
      <c r="D29" s="10" t="s">
        <v>97</v>
      </c>
      <c r="E29" s="10" t="s">
        <v>2</v>
      </c>
      <c r="F29" s="10" t="s">
        <v>64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59</v>
      </c>
      <c r="D30" s="10" t="s">
        <v>60</v>
      </c>
      <c r="E30" s="10" t="s">
        <v>2</v>
      </c>
      <c r="F30" s="10" t="s">
        <v>65</v>
      </c>
      <c r="G30" s="10"/>
      <c r="H30" s="10">
        <v>1</v>
      </c>
      <c r="I30" s="10"/>
    </row>
    <row r="31" spans="1:9" ht="15">
      <c r="A31" s="10" t="b">
        <v>0</v>
      </c>
      <c r="B31" s="10" t="s">
        <v>107</v>
      </c>
      <c r="C31" s="10" t="s">
        <v>108</v>
      </c>
      <c r="D31" s="10" t="s">
        <v>68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109</v>
      </c>
      <c r="D32" s="10" t="s">
        <v>110</v>
      </c>
      <c r="E32" s="10" t="s">
        <v>2</v>
      </c>
      <c r="F32" s="10" t="s">
        <v>62</v>
      </c>
      <c r="G32" s="10"/>
      <c r="H32" s="10"/>
      <c r="I32" s="10"/>
    </row>
    <row r="33" spans="1:9" ht="15">
      <c r="A33" s="10"/>
      <c r="B33" s="10" t="s">
        <v>21</v>
      </c>
      <c r="C33" s="10" t="s">
        <v>90</v>
      </c>
      <c r="D33" s="10" t="s">
        <v>91</v>
      </c>
      <c r="E33" s="10" t="s">
        <v>2</v>
      </c>
      <c r="F33" s="10" t="s">
        <v>63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111</v>
      </c>
      <c r="D34" s="10" t="s">
        <v>93</v>
      </c>
      <c r="E34" s="10" t="s">
        <v>2</v>
      </c>
      <c r="F34" s="10" t="s">
        <v>64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112</v>
      </c>
      <c r="D35" s="10" t="s">
        <v>95</v>
      </c>
      <c r="E35" s="10" t="s">
        <v>2</v>
      </c>
      <c r="F35" s="10" t="s">
        <v>64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51</v>
      </c>
      <c r="D36" s="10" t="s">
        <v>52</v>
      </c>
      <c r="E36" s="10" t="s">
        <v>2</v>
      </c>
      <c r="F36" s="10" t="s">
        <v>65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113</v>
      </c>
      <c r="D37" s="10" t="s">
        <v>54</v>
      </c>
      <c r="E37" s="10" t="s">
        <v>2</v>
      </c>
      <c r="F37" s="10" t="s">
        <v>63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55</v>
      </c>
      <c r="D38" s="10" t="s">
        <v>56</v>
      </c>
      <c r="E38" s="10" t="s">
        <v>2</v>
      </c>
      <c r="F38" s="10" t="s">
        <v>65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114</v>
      </c>
      <c r="D39" s="10" t="s">
        <v>97</v>
      </c>
      <c r="E39" s="10" t="s">
        <v>2</v>
      </c>
      <c r="F39" s="10" t="s">
        <v>64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59</v>
      </c>
      <c r="D40" s="10" t="s">
        <v>60</v>
      </c>
      <c r="E40" s="10" t="s">
        <v>2</v>
      </c>
      <c r="F40" s="10" t="s">
        <v>65</v>
      </c>
      <c r="G40" s="10"/>
      <c r="H40" s="10">
        <v>1</v>
      </c>
      <c r="I40" s="10"/>
    </row>
    <row r="41" spans="1:9" ht="15">
      <c r="A41" s="10" t="b">
        <v>0</v>
      </c>
      <c r="B41" s="10" t="s">
        <v>115</v>
      </c>
      <c r="C41" s="10" t="s">
        <v>116</v>
      </c>
      <c r="D41" s="10" t="s">
        <v>68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117</v>
      </c>
      <c r="D42" s="10" t="s">
        <v>118</v>
      </c>
      <c r="E42" s="10" t="s">
        <v>2</v>
      </c>
      <c r="F42" s="10" t="s">
        <v>62</v>
      </c>
      <c r="G42" s="10"/>
      <c r="H42" s="10"/>
      <c r="I42" s="10"/>
    </row>
    <row r="43" spans="1:9" ht="15">
      <c r="A43" s="10"/>
      <c r="B43" s="10" t="s">
        <v>21</v>
      </c>
      <c r="C43" s="10" t="s">
        <v>90</v>
      </c>
      <c r="D43" s="10" t="s">
        <v>91</v>
      </c>
      <c r="E43" s="10" t="s">
        <v>2</v>
      </c>
      <c r="F43" s="10" t="s">
        <v>63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111</v>
      </c>
      <c r="D44" s="10" t="s">
        <v>93</v>
      </c>
      <c r="E44" s="10" t="s">
        <v>2</v>
      </c>
      <c r="F44" s="10" t="s">
        <v>64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112</v>
      </c>
      <c r="D45" s="10" t="s">
        <v>95</v>
      </c>
      <c r="E45" s="10" t="s">
        <v>2</v>
      </c>
      <c r="F45" s="10" t="s">
        <v>64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51</v>
      </c>
      <c r="D46" s="10" t="s">
        <v>52</v>
      </c>
      <c r="E46" s="10" t="s">
        <v>2</v>
      </c>
      <c r="F46" s="10" t="s">
        <v>65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113</v>
      </c>
      <c r="D47" s="10" t="s">
        <v>54</v>
      </c>
      <c r="E47" s="10" t="s">
        <v>2</v>
      </c>
      <c r="F47" s="10" t="s">
        <v>63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55</v>
      </c>
      <c r="D48" s="10" t="s">
        <v>56</v>
      </c>
      <c r="E48" s="10" t="s">
        <v>2</v>
      </c>
      <c r="F48" s="10" t="s">
        <v>65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114</v>
      </c>
      <c r="D49" s="10" t="s">
        <v>97</v>
      </c>
      <c r="E49" s="10" t="s">
        <v>2</v>
      </c>
      <c r="F49" s="10" t="s">
        <v>64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59</v>
      </c>
      <c r="D50" s="10" t="s">
        <v>60</v>
      </c>
      <c r="E50" s="10" t="s">
        <v>2</v>
      </c>
      <c r="F50" s="10" t="s">
        <v>65</v>
      </c>
      <c r="G50" s="10"/>
      <c r="H50" s="10">
        <v>1</v>
      </c>
      <c r="I50" s="10"/>
    </row>
    <row r="51" spans="1:9" ht="15">
      <c r="A51" s="10" t="b">
        <v>0</v>
      </c>
      <c r="B51" s="10" t="s">
        <v>119</v>
      </c>
      <c r="C51" s="10" t="s">
        <v>120</v>
      </c>
      <c r="D51" s="10" t="s">
        <v>68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117</v>
      </c>
      <c r="D52" s="10" t="s">
        <v>118</v>
      </c>
      <c r="E52" s="10" t="s">
        <v>2</v>
      </c>
      <c r="F52" s="10" t="s">
        <v>62</v>
      </c>
      <c r="G52" s="10"/>
      <c r="H52" s="10"/>
      <c r="I52" s="10"/>
    </row>
    <row r="53" spans="1:9" ht="15">
      <c r="A53" s="10"/>
      <c r="B53" s="10" t="s">
        <v>21</v>
      </c>
      <c r="C53" s="10" t="s">
        <v>90</v>
      </c>
      <c r="D53" s="10" t="s">
        <v>91</v>
      </c>
      <c r="E53" s="10" t="s">
        <v>2</v>
      </c>
      <c r="F53" s="10" t="s">
        <v>63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111</v>
      </c>
      <c r="D54" s="10" t="s">
        <v>93</v>
      </c>
      <c r="E54" s="10" t="s">
        <v>2</v>
      </c>
      <c r="F54" s="10" t="s">
        <v>64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112</v>
      </c>
      <c r="D55" s="10" t="s">
        <v>95</v>
      </c>
      <c r="E55" s="10" t="s">
        <v>2</v>
      </c>
      <c r="F55" s="10" t="s">
        <v>64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51</v>
      </c>
      <c r="D56" s="10" t="s">
        <v>52</v>
      </c>
      <c r="E56" s="10" t="s">
        <v>2</v>
      </c>
      <c r="F56" s="10" t="s">
        <v>65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113</v>
      </c>
      <c r="D57" s="10" t="s">
        <v>54</v>
      </c>
      <c r="E57" s="10" t="s">
        <v>2</v>
      </c>
      <c r="F57" s="10" t="s">
        <v>63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55</v>
      </c>
      <c r="D58" s="10" t="s">
        <v>56</v>
      </c>
      <c r="E58" s="10" t="s">
        <v>2</v>
      </c>
      <c r="F58" s="10" t="s">
        <v>65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114</v>
      </c>
      <c r="D59" s="10" t="s">
        <v>97</v>
      </c>
      <c r="E59" s="10" t="s">
        <v>2</v>
      </c>
      <c r="F59" s="10" t="s">
        <v>64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59</v>
      </c>
      <c r="D60" s="10" t="s">
        <v>60</v>
      </c>
      <c r="E60" s="10" t="s">
        <v>2</v>
      </c>
      <c r="F60" s="10" t="s">
        <v>65</v>
      </c>
      <c r="G60" s="10"/>
      <c r="H60" s="10">
        <v>1</v>
      </c>
      <c r="I60" s="10"/>
    </row>
    <row r="61" spans="1:9" ht="15">
      <c r="A61" s="10" t="b">
        <v>0</v>
      </c>
      <c r="B61" s="10" t="s">
        <v>121</v>
      </c>
      <c r="C61" s="10" t="s">
        <v>122</v>
      </c>
      <c r="D61" s="10" t="s">
        <v>68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123</v>
      </c>
      <c r="D62" s="10" t="s">
        <v>124</v>
      </c>
      <c r="E62" s="10" t="s">
        <v>2</v>
      </c>
      <c r="F62" s="10" t="s">
        <v>62</v>
      </c>
      <c r="G62" s="10"/>
      <c r="H62" s="10"/>
      <c r="I62" s="10"/>
    </row>
    <row r="63" spans="1:9" ht="15">
      <c r="A63" s="10"/>
      <c r="B63" s="10" t="s">
        <v>21</v>
      </c>
      <c r="C63" s="10" t="s">
        <v>125</v>
      </c>
      <c r="D63" s="10" t="s">
        <v>126</v>
      </c>
      <c r="E63" s="10" t="s">
        <v>2</v>
      </c>
      <c r="F63" s="10" t="s">
        <v>62</v>
      </c>
      <c r="G63" s="10"/>
      <c r="H63" s="10" t="s">
        <v>406</v>
      </c>
      <c r="I63" s="10" t="s">
        <v>407</v>
      </c>
    </row>
    <row r="64" spans="1:9" ht="15">
      <c r="A64" s="10"/>
      <c r="B64" s="10" t="s">
        <v>21</v>
      </c>
      <c r="C64" s="10" t="s">
        <v>90</v>
      </c>
      <c r="D64" s="10" t="s">
        <v>91</v>
      </c>
      <c r="E64" s="10" t="s">
        <v>2</v>
      </c>
      <c r="F64" s="10" t="s">
        <v>63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127</v>
      </c>
      <c r="D65" s="10" t="s">
        <v>128</v>
      </c>
      <c r="E65" s="10" t="s">
        <v>2</v>
      </c>
      <c r="F65" s="10" t="s">
        <v>64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129</v>
      </c>
      <c r="D66" s="10" t="s">
        <v>50</v>
      </c>
      <c r="E66" s="10" t="s">
        <v>2</v>
      </c>
      <c r="F66" s="10" t="s">
        <v>64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51</v>
      </c>
      <c r="D67" s="10" t="s">
        <v>52</v>
      </c>
      <c r="E67" s="10" t="s">
        <v>2</v>
      </c>
      <c r="F67" s="10" t="s">
        <v>65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53</v>
      </c>
      <c r="D68" s="10" t="s">
        <v>54</v>
      </c>
      <c r="E68" s="10" t="s">
        <v>2</v>
      </c>
      <c r="F68" s="10" t="s">
        <v>63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55</v>
      </c>
      <c r="D69" s="10" t="s">
        <v>56</v>
      </c>
      <c r="E69" s="10" t="s">
        <v>2</v>
      </c>
      <c r="F69" s="10" t="s">
        <v>65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130</v>
      </c>
      <c r="D70" s="10" t="s">
        <v>58</v>
      </c>
      <c r="E70" s="10" t="s">
        <v>2</v>
      </c>
      <c r="F70" s="10" t="s">
        <v>64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59</v>
      </c>
      <c r="D71" s="10" t="s">
        <v>60</v>
      </c>
      <c r="E71" s="10" t="s">
        <v>2</v>
      </c>
      <c r="F71" s="10" t="s">
        <v>65</v>
      </c>
      <c r="G71" s="10"/>
      <c r="H71" s="10">
        <v>1</v>
      </c>
      <c r="I71" s="10"/>
    </row>
    <row r="72" spans="1:9" ht="15">
      <c r="A72" s="10" t="b">
        <v>0</v>
      </c>
      <c r="B72" s="10" t="s">
        <v>131</v>
      </c>
      <c r="C72" s="10" t="s">
        <v>132</v>
      </c>
      <c r="D72" s="10" t="s">
        <v>68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133</v>
      </c>
      <c r="D73" s="10" t="s">
        <v>45</v>
      </c>
      <c r="E73" s="10" t="s">
        <v>2</v>
      </c>
      <c r="F73" s="10" t="s">
        <v>62</v>
      </c>
      <c r="G73" s="10"/>
      <c r="H73" s="10"/>
      <c r="I73" s="10"/>
    </row>
    <row r="74" spans="1:9" ht="15">
      <c r="A74" s="10"/>
      <c r="B74" s="10" t="s">
        <v>21</v>
      </c>
      <c r="C74" s="10" t="s">
        <v>134</v>
      </c>
      <c r="D74" s="10" t="s">
        <v>135</v>
      </c>
      <c r="E74" s="10" t="s">
        <v>2</v>
      </c>
      <c r="F74" s="10" t="s">
        <v>64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136</v>
      </c>
      <c r="D75" s="10" t="s">
        <v>137</v>
      </c>
      <c r="E75" s="10" t="s">
        <v>2</v>
      </c>
      <c r="F75" s="10" t="s">
        <v>62</v>
      </c>
      <c r="G75" s="10"/>
      <c r="H75" s="10" t="s">
        <v>408</v>
      </c>
      <c r="I75" s="10" t="s">
        <v>409</v>
      </c>
    </row>
    <row r="76" spans="1:9" ht="15">
      <c r="A76" s="10"/>
      <c r="B76" s="10" t="s">
        <v>21</v>
      </c>
      <c r="C76" s="10" t="s">
        <v>138</v>
      </c>
      <c r="D76" s="10" t="s">
        <v>139</v>
      </c>
      <c r="E76" s="10" t="s">
        <v>2</v>
      </c>
      <c r="F76" s="10" t="s">
        <v>64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140</v>
      </c>
      <c r="D77" s="10" t="s">
        <v>141</v>
      </c>
      <c r="E77" s="10" t="s">
        <v>2</v>
      </c>
      <c r="F77" s="10" t="s">
        <v>64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142</v>
      </c>
      <c r="D78" s="10" t="s">
        <v>143</v>
      </c>
      <c r="E78" s="10" t="s">
        <v>2</v>
      </c>
      <c r="F78" s="10" t="s">
        <v>64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144</v>
      </c>
      <c r="D79" s="10" t="s">
        <v>128</v>
      </c>
      <c r="E79" s="10" t="s">
        <v>2</v>
      </c>
      <c r="F79" s="10" t="s">
        <v>64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145</v>
      </c>
      <c r="D80" s="10" t="s">
        <v>50</v>
      </c>
      <c r="E80" s="10" t="s">
        <v>2</v>
      </c>
      <c r="F80" s="10" t="s">
        <v>64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51</v>
      </c>
      <c r="D81" s="10" t="s">
        <v>52</v>
      </c>
      <c r="E81" s="10" t="s">
        <v>2</v>
      </c>
      <c r="F81" s="10" t="s">
        <v>65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53</v>
      </c>
      <c r="D82" s="10" t="s">
        <v>54</v>
      </c>
      <c r="E82" s="10" t="s">
        <v>2</v>
      </c>
      <c r="F82" s="10" t="s">
        <v>63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55</v>
      </c>
      <c r="D83" s="10" t="s">
        <v>56</v>
      </c>
      <c r="E83" s="10" t="s">
        <v>2</v>
      </c>
      <c r="F83" s="10" t="s">
        <v>65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146</v>
      </c>
      <c r="D84" s="10" t="s">
        <v>58</v>
      </c>
      <c r="E84" s="10" t="s">
        <v>2</v>
      </c>
      <c r="F84" s="10" t="s">
        <v>64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59</v>
      </c>
      <c r="D85" s="10" t="s">
        <v>60</v>
      </c>
      <c r="E85" s="10" t="s">
        <v>2</v>
      </c>
      <c r="F85" s="10" t="s">
        <v>65</v>
      </c>
      <c r="G85" s="10"/>
      <c r="H85" s="10">
        <v>1</v>
      </c>
      <c r="I85" s="10"/>
    </row>
    <row r="86" spans="1:9" ht="15">
      <c r="A86" s="10" t="b">
        <v>0</v>
      </c>
      <c r="B86" s="10" t="s">
        <v>147</v>
      </c>
      <c r="C86" s="10" t="s">
        <v>148</v>
      </c>
      <c r="D86" s="10" t="s">
        <v>68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149</v>
      </c>
      <c r="D87" s="10" t="s">
        <v>150</v>
      </c>
      <c r="E87" s="10" t="s">
        <v>2</v>
      </c>
      <c r="F87" s="10" t="s">
        <v>64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151</v>
      </c>
      <c r="D88" s="10" t="s">
        <v>152</v>
      </c>
      <c r="E88" s="10" t="s">
        <v>2</v>
      </c>
      <c r="F88" s="10" t="s">
        <v>104</v>
      </c>
      <c r="G88" s="10"/>
      <c r="H88" s="10" t="s">
        <v>410</v>
      </c>
      <c r="I88" s="10"/>
    </row>
    <row r="89" spans="1:9" ht="15">
      <c r="A89" s="10"/>
      <c r="B89" s="10" t="s">
        <v>21</v>
      </c>
      <c r="C89" s="10" t="s">
        <v>153</v>
      </c>
      <c r="D89" s="10" t="s">
        <v>154</v>
      </c>
      <c r="E89" s="10" t="s">
        <v>2</v>
      </c>
      <c r="F89" s="10" t="s">
        <v>63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155</v>
      </c>
      <c r="D90" s="10" t="s">
        <v>128</v>
      </c>
      <c r="E90" s="10" t="s">
        <v>2</v>
      </c>
      <c r="F90" s="10" t="s">
        <v>64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156</v>
      </c>
      <c r="D91" s="10" t="s">
        <v>50</v>
      </c>
      <c r="E91" s="10" t="s">
        <v>2</v>
      </c>
      <c r="F91" s="10" t="s">
        <v>64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51</v>
      </c>
      <c r="D92" s="10" t="s">
        <v>52</v>
      </c>
      <c r="E92" s="10" t="s">
        <v>2</v>
      </c>
      <c r="F92" s="10" t="s">
        <v>65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53</v>
      </c>
      <c r="D93" s="10" t="s">
        <v>54</v>
      </c>
      <c r="E93" s="10" t="s">
        <v>2</v>
      </c>
      <c r="F93" s="10" t="s">
        <v>63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55</v>
      </c>
      <c r="D94" s="10" t="s">
        <v>56</v>
      </c>
      <c r="E94" s="10" t="s">
        <v>2</v>
      </c>
      <c r="F94" s="10" t="s">
        <v>65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157</v>
      </c>
      <c r="D95" s="10" t="s">
        <v>58</v>
      </c>
      <c r="E95" s="10" t="s">
        <v>2</v>
      </c>
      <c r="F95" s="10" t="s">
        <v>64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59</v>
      </c>
      <c r="D96" s="10" t="s">
        <v>60</v>
      </c>
      <c r="E96" s="10" t="s">
        <v>2</v>
      </c>
      <c r="F96" s="10" t="s">
        <v>65</v>
      </c>
      <c r="G96" s="10"/>
      <c r="H96" s="10">
        <v>1</v>
      </c>
      <c r="I96" s="10"/>
    </row>
    <row r="97" spans="1:9" ht="15">
      <c r="A97" s="10" t="b">
        <v>0</v>
      </c>
      <c r="B97" s="10" t="s">
        <v>158</v>
      </c>
      <c r="C97" s="10" t="s">
        <v>159</v>
      </c>
      <c r="D97" s="10" t="s">
        <v>160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161</v>
      </c>
      <c r="D98" s="10" t="s">
        <v>162</v>
      </c>
      <c r="E98" s="10" t="s">
        <v>2</v>
      </c>
      <c r="F98" s="10" t="s">
        <v>62</v>
      </c>
      <c r="G98" s="10"/>
      <c r="H98" s="10" t="s">
        <v>411</v>
      </c>
      <c r="I98" s="10" t="s">
        <v>412</v>
      </c>
    </row>
    <row r="99" spans="1:9" ht="15">
      <c r="A99" s="10" t="b">
        <v>0</v>
      </c>
      <c r="B99" s="10" t="s">
        <v>163</v>
      </c>
      <c r="C99" s="10" t="s">
        <v>164</v>
      </c>
      <c r="D99" s="10" t="s">
        <v>68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165</v>
      </c>
      <c r="D100" s="10" t="s">
        <v>166</v>
      </c>
      <c r="E100" s="10" t="s">
        <v>2</v>
      </c>
      <c r="F100" s="10" t="s">
        <v>104</v>
      </c>
      <c r="G100" s="10"/>
      <c r="H100" s="10"/>
      <c r="I100" s="10"/>
    </row>
    <row r="101" spans="1:9" ht="15">
      <c r="A101" s="10"/>
      <c r="B101" s="10" t="s">
        <v>21</v>
      </c>
      <c r="C101" s="10" t="s">
        <v>167</v>
      </c>
      <c r="D101" s="10" t="s">
        <v>168</v>
      </c>
      <c r="E101" s="10" t="s">
        <v>2</v>
      </c>
      <c r="F101" s="10" t="s">
        <v>62</v>
      </c>
      <c r="G101" s="10"/>
      <c r="H101" s="10" t="s">
        <v>413</v>
      </c>
      <c r="I101" s="10" t="s">
        <v>414</v>
      </c>
    </row>
    <row r="102" spans="1:9" ht="15">
      <c r="A102" s="10" t="b">
        <v>0</v>
      </c>
      <c r="B102" s="10" t="s">
        <v>169</v>
      </c>
      <c r="C102" s="10" t="s">
        <v>170</v>
      </c>
      <c r="D102" s="10" t="s">
        <v>68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171</v>
      </c>
      <c r="D103" s="10" t="s">
        <v>172</v>
      </c>
      <c r="E103" s="10" t="s">
        <v>2</v>
      </c>
      <c r="F103" s="10" t="s">
        <v>64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173</v>
      </c>
      <c r="D104" s="10" t="s">
        <v>81</v>
      </c>
      <c r="E104" s="10" t="s">
        <v>2</v>
      </c>
      <c r="F104" s="10" t="s">
        <v>62</v>
      </c>
      <c r="G104" s="10"/>
      <c r="H104" s="10" t="s">
        <v>82</v>
      </c>
      <c r="I104" s="10" t="s">
        <v>84</v>
      </c>
    </row>
    <row r="105" spans="1:9" ht="15">
      <c r="A105" s="10"/>
      <c r="B105" s="10" t="s">
        <v>21</v>
      </c>
      <c r="C105" s="10" t="s">
        <v>174</v>
      </c>
      <c r="D105" s="10" t="s">
        <v>175</v>
      </c>
      <c r="E105" s="10" t="s">
        <v>2</v>
      </c>
      <c r="F105" s="10" t="s">
        <v>63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176</v>
      </c>
      <c r="D106" s="10" t="s">
        <v>89</v>
      </c>
      <c r="E106" s="10" t="s">
        <v>2</v>
      </c>
      <c r="F106" s="10" t="s">
        <v>62</v>
      </c>
      <c r="G106" s="10"/>
      <c r="H106" s="10"/>
      <c r="I106" s="10"/>
    </row>
    <row r="107" spans="1:9" ht="15">
      <c r="A107" s="10" t="b">
        <v>0</v>
      </c>
      <c r="B107" s="10" t="s">
        <v>177</v>
      </c>
      <c r="C107" s="10" t="s">
        <v>178</v>
      </c>
      <c r="D107" s="10" t="s">
        <v>160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179</v>
      </c>
      <c r="D108" s="10" t="s">
        <v>180</v>
      </c>
      <c r="E108" s="10" t="s">
        <v>2</v>
      </c>
      <c r="F108" s="10" t="s">
        <v>62</v>
      </c>
      <c r="G108" s="10"/>
      <c r="H108" s="10" t="s">
        <v>415</v>
      </c>
      <c r="I108" s="10" t="s">
        <v>416</v>
      </c>
    </row>
    <row r="109" spans="1:9" ht="15">
      <c r="A109" s="10"/>
      <c r="B109" s="10" t="s">
        <v>21</v>
      </c>
      <c r="C109" s="10" t="s">
        <v>181</v>
      </c>
      <c r="D109" s="10" t="s">
        <v>182</v>
      </c>
      <c r="E109" s="10" t="s">
        <v>2</v>
      </c>
      <c r="F109" s="10" t="s">
        <v>64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183</v>
      </c>
      <c r="D110" s="10" t="s">
        <v>184</v>
      </c>
      <c r="E110" s="10" t="s">
        <v>2</v>
      </c>
      <c r="F110" s="10" t="s">
        <v>64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185</v>
      </c>
      <c r="D111" s="10" t="s">
        <v>128</v>
      </c>
      <c r="E111" s="10" t="s">
        <v>2</v>
      </c>
      <c r="F111" s="10" t="s">
        <v>64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55</v>
      </c>
      <c r="D112" s="10" t="s">
        <v>56</v>
      </c>
      <c r="E112" s="10" t="s">
        <v>2</v>
      </c>
      <c r="F112" s="10" t="s">
        <v>65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186</v>
      </c>
      <c r="D113" s="10" t="s">
        <v>58</v>
      </c>
      <c r="E113" s="10" t="s">
        <v>2</v>
      </c>
      <c r="F113" s="10" t="s">
        <v>64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59</v>
      </c>
      <c r="D114" s="10" t="s">
        <v>60</v>
      </c>
      <c r="E114" s="10" t="s">
        <v>2</v>
      </c>
      <c r="F114" s="10" t="s">
        <v>65</v>
      </c>
      <c r="G114" s="10"/>
      <c r="H114" s="10">
        <v>1</v>
      </c>
      <c r="I114" s="10"/>
    </row>
    <row r="115" spans="1:9" ht="15">
      <c r="A115" s="10" t="b">
        <v>0</v>
      </c>
      <c r="B115" s="10" t="s">
        <v>187</v>
      </c>
      <c r="C115" s="10" t="s">
        <v>188</v>
      </c>
      <c r="D115" s="10" t="s">
        <v>68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189</v>
      </c>
      <c r="D116" s="10" t="s">
        <v>190</v>
      </c>
      <c r="E116" s="10" t="s">
        <v>2</v>
      </c>
      <c r="F116" s="10" t="s">
        <v>64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191</v>
      </c>
      <c r="D117" s="10" t="s">
        <v>192</v>
      </c>
      <c r="E117" s="10" t="s">
        <v>2</v>
      </c>
      <c r="F117" s="10" t="s">
        <v>64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193</v>
      </c>
      <c r="D118" s="10" t="s">
        <v>194</v>
      </c>
      <c r="E118" s="10" t="s">
        <v>2</v>
      </c>
      <c r="F118" s="10" t="s">
        <v>63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195</v>
      </c>
      <c r="C119" s="10" t="s">
        <v>196</v>
      </c>
      <c r="D119" s="10" t="s">
        <v>68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197</v>
      </c>
      <c r="D120" s="10" t="s">
        <v>198</v>
      </c>
      <c r="E120" s="10" t="s">
        <v>2</v>
      </c>
      <c r="F120" s="10" t="s">
        <v>64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199</v>
      </c>
      <c r="D121" s="10" t="s">
        <v>200</v>
      </c>
      <c r="E121" s="10" t="s">
        <v>2</v>
      </c>
      <c r="F121" s="10" t="s">
        <v>64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201</v>
      </c>
      <c r="D122" s="10" t="s">
        <v>202</v>
      </c>
      <c r="E122" s="10" t="s">
        <v>2</v>
      </c>
      <c r="F122" s="10" t="s">
        <v>65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203</v>
      </c>
      <c r="D123" s="10" t="s">
        <v>204</v>
      </c>
      <c r="E123" s="10" t="s">
        <v>2</v>
      </c>
      <c r="F123" s="10" t="s">
        <v>64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205</v>
      </c>
      <c r="D124" s="10" t="s">
        <v>206</v>
      </c>
      <c r="E124" s="10" t="s">
        <v>2</v>
      </c>
      <c r="F124" s="10" t="s">
        <v>63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207</v>
      </c>
      <c r="D125" s="10" t="s">
        <v>208</v>
      </c>
      <c r="E125" s="10" t="s">
        <v>2</v>
      </c>
      <c r="F125" s="10" t="s">
        <v>63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209</v>
      </c>
      <c r="C126" s="10" t="s">
        <v>210</v>
      </c>
      <c r="D126" s="10" t="s">
        <v>68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211</v>
      </c>
      <c r="D127" s="10" t="s">
        <v>126</v>
      </c>
      <c r="E127" s="10" t="s">
        <v>2</v>
      </c>
      <c r="F127" s="10" t="s">
        <v>62</v>
      </c>
      <c r="G127" s="10"/>
      <c r="H127" s="10" t="s">
        <v>417</v>
      </c>
      <c r="I127" s="10" t="s">
        <v>418</v>
      </c>
    </row>
    <row r="128" spans="1:9" ht="15">
      <c r="A128" s="10"/>
      <c r="B128" s="10" t="s">
        <v>21</v>
      </c>
      <c r="C128" s="10" t="s">
        <v>212</v>
      </c>
      <c r="D128" s="10" t="s">
        <v>91</v>
      </c>
      <c r="E128" s="10" t="s">
        <v>2</v>
      </c>
      <c r="F128" s="10" t="s">
        <v>63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213</v>
      </c>
      <c r="D129" s="10" t="s">
        <v>128</v>
      </c>
      <c r="E129" s="10" t="s">
        <v>2</v>
      </c>
      <c r="F129" s="10" t="s">
        <v>64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214</v>
      </c>
      <c r="D130" s="10" t="s">
        <v>50</v>
      </c>
      <c r="E130" s="10" t="s">
        <v>2</v>
      </c>
      <c r="F130" s="10" t="s">
        <v>64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51</v>
      </c>
      <c r="D131" s="10" t="s">
        <v>52</v>
      </c>
      <c r="E131" s="10" t="s">
        <v>2</v>
      </c>
      <c r="F131" s="10" t="s">
        <v>65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53</v>
      </c>
      <c r="D132" s="10" t="s">
        <v>54</v>
      </c>
      <c r="E132" s="10" t="s">
        <v>2</v>
      </c>
      <c r="F132" s="10" t="s">
        <v>63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55</v>
      </c>
      <c r="D133" s="10" t="s">
        <v>56</v>
      </c>
      <c r="E133" s="10" t="s">
        <v>2</v>
      </c>
      <c r="F133" s="10" t="s">
        <v>65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215</v>
      </c>
      <c r="D134" s="10" t="s">
        <v>58</v>
      </c>
      <c r="E134" s="10" t="s">
        <v>2</v>
      </c>
      <c r="F134" s="10" t="s">
        <v>64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59</v>
      </c>
      <c r="D135" s="10" t="s">
        <v>60</v>
      </c>
      <c r="E135" s="10" t="s">
        <v>2</v>
      </c>
      <c r="F135" s="10" t="s">
        <v>65</v>
      </c>
      <c r="G135" s="10"/>
      <c r="H135" s="10">
        <v>1</v>
      </c>
      <c r="I135" s="10"/>
    </row>
    <row r="136" spans="1:9" ht="15">
      <c r="A136" s="10" t="b">
        <v>0</v>
      </c>
      <c r="B136" s="10" t="s">
        <v>216</v>
      </c>
      <c r="C136" s="10" t="s">
        <v>217</v>
      </c>
      <c r="D136" s="10" t="s">
        <v>68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211</v>
      </c>
      <c r="D137" s="10" t="s">
        <v>126</v>
      </c>
      <c r="E137" s="10" t="s">
        <v>2</v>
      </c>
      <c r="F137" s="10" t="s">
        <v>62</v>
      </c>
      <c r="G137" s="10"/>
      <c r="H137" s="10" t="s">
        <v>417</v>
      </c>
      <c r="I137" s="10" t="s">
        <v>418</v>
      </c>
    </row>
    <row r="138" spans="1:9" ht="15">
      <c r="A138" s="10"/>
      <c r="B138" s="10" t="s">
        <v>21</v>
      </c>
      <c r="C138" s="10" t="s">
        <v>218</v>
      </c>
      <c r="D138" s="10" t="s">
        <v>219</v>
      </c>
      <c r="E138" s="10" t="s">
        <v>2</v>
      </c>
      <c r="F138" s="10" t="s">
        <v>62</v>
      </c>
      <c r="G138" s="10"/>
      <c r="H138" s="10"/>
      <c r="I138" s="10"/>
    </row>
    <row r="139" spans="1:9" ht="15">
      <c r="A139" s="10"/>
      <c r="B139" s="10" t="s">
        <v>21</v>
      </c>
      <c r="C139" s="10" t="s">
        <v>220</v>
      </c>
      <c r="D139" s="10" t="s">
        <v>221</v>
      </c>
      <c r="E139" s="10" t="s">
        <v>2</v>
      </c>
      <c r="F139" s="10" t="s">
        <v>64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222</v>
      </c>
      <c r="D140" s="10" t="s">
        <v>223</v>
      </c>
      <c r="E140" s="10" t="s">
        <v>2</v>
      </c>
      <c r="F140" s="10" t="s">
        <v>64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224</v>
      </c>
      <c r="D141" s="10" t="s">
        <v>225</v>
      </c>
      <c r="E141" s="10" t="s">
        <v>2</v>
      </c>
      <c r="F141" s="10" t="s">
        <v>64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226</v>
      </c>
      <c r="D142" s="10" t="s">
        <v>227</v>
      </c>
      <c r="E142" s="10" t="s">
        <v>2</v>
      </c>
      <c r="F142" s="10" t="s">
        <v>64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212</v>
      </c>
      <c r="D143" s="10" t="s">
        <v>91</v>
      </c>
      <c r="E143" s="10" t="s">
        <v>2</v>
      </c>
      <c r="F143" s="10" t="s">
        <v>63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228</v>
      </c>
      <c r="D144" s="10" t="s">
        <v>128</v>
      </c>
      <c r="E144" s="10" t="s">
        <v>2</v>
      </c>
      <c r="F144" s="10" t="s">
        <v>64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229</v>
      </c>
      <c r="D145" s="10" t="s">
        <v>50</v>
      </c>
      <c r="E145" s="10" t="s">
        <v>2</v>
      </c>
      <c r="F145" s="10" t="s">
        <v>64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51</v>
      </c>
      <c r="D146" s="10" t="s">
        <v>52</v>
      </c>
      <c r="E146" s="10" t="s">
        <v>2</v>
      </c>
      <c r="F146" s="10" t="s">
        <v>65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53</v>
      </c>
      <c r="D147" s="10" t="s">
        <v>54</v>
      </c>
      <c r="E147" s="10" t="s">
        <v>2</v>
      </c>
      <c r="F147" s="10" t="s">
        <v>63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55</v>
      </c>
      <c r="D148" s="10" t="s">
        <v>56</v>
      </c>
      <c r="E148" s="10" t="s">
        <v>2</v>
      </c>
      <c r="F148" s="10" t="s">
        <v>65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230</v>
      </c>
      <c r="D149" s="10" t="s">
        <v>58</v>
      </c>
      <c r="E149" s="10" t="s">
        <v>2</v>
      </c>
      <c r="F149" s="10" t="s">
        <v>64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59</v>
      </c>
      <c r="D150" s="10" t="s">
        <v>60</v>
      </c>
      <c r="E150" s="10" t="s">
        <v>2</v>
      </c>
      <c r="F150" s="10" t="s">
        <v>65</v>
      </c>
      <c r="G150" s="10"/>
      <c r="H150" s="10">
        <v>1</v>
      </c>
      <c r="I150" s="10"/>
    </row>
    <row r="151" spans="1:9" ht="15">
      <c r="A151" s="10" t="b">
        <v>0</v>
      </c>
      <c r="B151" s="10" t="s">
        <v>231</v>
      </c>
      <c r="C151" s="10" t="s">
        <v>232</v>
      </c>
      <c r="D151" s="10" t="s">
        <v>233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234</v>
      </c>
      <c r="D152" s="10" t="s">
        <v>235</v>
      </c>
      <c r="E152" s="10" t="s">
        <v>2</v>
      </c>
      <c r="F152" s="10" t="s">
        <v>65</v>
      </c>
      <c r="G152" s="10"/>
      <c r="H152" s="10">
        <v>60</v>
      </c>
      <c r="I152" s="10"/>
    </row>
    <row r="153" spans="1:9" ht="15">
      <c r="A153" s="10" t="b">
        <v>0</v>
      </c>
      <c r="B153" s="10" t="s">
        <v>236</v>
      </c>
      <c r="C153" s="10" t="s">
        <v>237</v>
      </c>
      <c r="D153" s="10" t="s">
        <v>68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238</v>
      </c>
      <c r="D154" s="10" t="s">
        <v>239</v>
      </c>
      <c r="E154" s="10" t="s">
        <v>2</v>
      </c>
      <c r="F154" s="10" t="s">
        <v>104</v>
      </c>
      <c r="G154" s="10"/>
      <c r="H154" s="10" t="s">
        <v>419</v>
      </c>
      <c r="I154" s="10"/>
    </row>
    <row r="155" spans="1:9" ht="15">
      <c r="A155" s="10"/>
      <c r="B155" s="10" t="s">
        <v>21</v>
      </c>
      <c r="C155" s="10" t="s">
        <v>240</v>
      </c>
      <c r="D155" s="10" t="s">
        <v>241</v>
      </c>
      <c r="E155" s="10" t="s">
        <v>2</v>
      </c>
      <c r="F155" s="10" t="s">
        <v>104</v>
      </c>
      <c r="G155" s="10"/>
      <c r="H155" s="10" t="s">
        <v>420</v>
      </c>
      <c r="I155" s="10"/>
    </row>
    <row r="156" spans="1:9" ht="15">
      <c r="A156" s="10" t="b">
        <v>0</v>
      </c>
      <c r="B156" s="10" t="s">
        <v>242</v>
      </c>
      <c r="C156" s="10" t="s">
        <v>243</v>
      </c>
      <c r="D156" s="10" t="s">
        <v>68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211</v>
      </c>
      <c r="D157" s="10" t="s">
        <v>126</v>
      </c>
      <c r="E157" s="10" t="s">
        <v>2</v>
      </c>
      <c r="F157" s="10" t="s">
        <v>62</v>
      </c>
      <c r="G157" s="10"/>
      <c r="H157" s="10" t="s">
        <v>417</v>
      </c>
      <c r="I157" s="10" t="s">
        <v>418</v>
      </c>
    </row>
    <row r="158" spans="1:9" ht="15">
      <c r="A158" s="10"/>
      <c r="B158" s="10" t="s">
        <v>21</v>
      </c>
      <c r="C158" s="10" t="s">
        <v>244</v>
      </c>
      <c r="D158" s="10" t="s">
        <v>245</v>
      </c>
      <c r="E158" s="10" t="s">
        <v>2</v>
      </c>
      <c r="F158" s="10" t="s">
        <v>64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246</v>
      </c>
      <c r="D159" s="10" t="s">
        <v>91</v>
      </c>
      <c r="E159" s="10" t="s">
        <v>2</v>
      </c>
      <c r="F159" s="10" t="s">
        <v>63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247</v>
      </c>
      <c r="D160" s="10" t="s">
        <v>128</v>
      </c>
      <c r="E160" s="10" t="s">
        <v>2</v>
      </c>
      <c r="F160" s="10" t="s">
        <v>64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248</v>
      </c>
      <c r="D161" s="10" t="s">
        <v>50</v>
      </c>
      <c r="E161" s="10" t="s">
        <v>2</v>
      </c>
      <c r="F161" s="10" t="s">
        <v>64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51</v>
      </c>
      <c r="D162" s="10" t="s">
        <v>52</v>
      </c>
      <c r="E162" s="10" t="s">
        <v>2</v>
      </c>
      <c r="F162" s="10" t="s">
        <v>65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53</v>
      </c>
      <c r="D163" s="10" t="s">
        <v>54</v>
      </c>
      <c r="E163" s="10" t="s">
        <v>2</v>
      </c>
      <c r="F163" s="10" t="s">
        <v>63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55</v>
      </c>
      <c r="D164" s="10" t="s">
        <v>56</v>
      </c>
      <c r="E164" s="10" t="s">
        <v>2</v>
      </c>
      <c r="F164" s="10" t="s">
        <v>65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249</v>
      </c>
      <c r="D165" s="10" t="s">
        <v>58</v>
      </c>
      <c r="E165" s="10" t="s">
        <v>2</v>
      </c>
      <c r="F165" s="10" t="s">
        <v>64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59</v>
      </c>
      <c r="D166" s="10" t="s">
        <v>60</v>
      </c>
      <c r="E166" s="10" t="s">
        <v>2</v>
      </c>
      <c r="F166" s="10" t="s">
        <v>65</v>
      </c>
      <c r="G166" s="10"/>
      <c r="H166" s="10">
        <v>1</v>
      </c>
      <c r="I166" s="10"/>
    </row>
    <row r="167" spans="1:9" ht="15">
      <c r="A167" s="10" t="b">
        <v>0</v>
      </c>
      <c r="B167" s="10" t="s">
        <v>250</v>
      </c>
      <c r="C167" s="10" t="s">
        <v>251</v>
      </c>
      <c r="D167" s="10" t="s">
        <v>68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252</v>
      </c>
      <c r="D168" s="10" t="s">
        <v>126</v>
      </c>
      <c r="E168" s="10" t="s">
        <v>2</v>
      </c>
      <c r="F168" s="10" t="s">
        <v>62</v>
      </c>
      <c r="G168" s="10"/>
      <c r="H168" s="10" t="s">
        <v>421</v>
      </c>
      <c r="I168" s="10" t="s">
        <v>422</v>
      </c>
    </row>
    <row r="169" spans="1:9" ht="15">
      <c r="A169" s="10"/>
      <c r="B169" s="10" t="s">
        <v>21</v>
      </c>
      <c r="C169" s="10" t="s">
        <v>253</v>
      </c>
      <c r="D169" s="10" t="s">
        <v>245</v>
      </c>
      <c r="E169" s="10" t="s">
        <v>2</v>
      </c>
      <c r="F169" s="10" t="s">
        <v>64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254</v>
      </c>
      <c r="D170" s="10" t="s">
        <v>91</v>
      </c>
      <c r="E170" s="10" t="s">
        <v>2</v>
      </c>
      <c r="F170" s="10" t="s">
        <v>63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247</v>
      </c>
      <c r="D171" s="10" t="s">
        <v>128</v>
      </c>
      <c r="E171" s="10" t="s">
        <v>2</v>
      </c>
      <c r="F171" s="10" t="s">
        <v>64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248</v>
      </c>
      <c r="D172" s="10" t="s">
        <v>50</v>
      </c>
      <c r="E172" s="10" t="s">
        <v>2</v>
      </c>
      <c r="F172" s="10" t="s">
        <v>64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51</v>
      </c>
      <c r="D173" s="10" t="s">
        <v>52</v>
      </c>
      <c r="E173" s="10" t="s">
        <v>2</v>
      </c>
      <c r="F173" s="10" t="s">
        <v>65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53</v>
      </c>
      <c r="D174" s="10" t="s">
        <v>54</v>
      </c>
      <c r="E174" s="10" t="s">
        <v>2</v>
      </c>
      <c r="F174" s="10" t="s">
        <v>63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55</v>
      </c>
      <c r="D175" s="10" t="s">
        <v>56</v>
      </c>
      <c r="E175" s="10" t="s">
        <v>2</v>
      </c>
      <c r="F175" s="10" t="s">
        <v>65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249</v>
      </c>
      <c r="D176" s="10" t="s">
        <v>58</v>
      </c>
      <c r="E176" s="10" t="s">
        <v>2</v>
      </c>
      <c r="F176" s="10" t="s">
        <v>64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59</v>
      </c>
      <c r="D177" s="10" t="s">
        <v>60</v>
      </c>
      <c r="E177" s="10" t="s">
        <v>2</v>
      </c>
      <c r="F177" s="10" t="s">
        <v>65</v>
      </c>
      <c r="G177" s="10"/>
      <c r="H177" s="10">
        <v>1</v>
      </c>
      <c r="I177" s="10"/>
    </row>
    <row r="178" spans="1:9" ht="15">
      <c r="A178" s="10" t="b">
        <v>0</v>
      </c>
      <c r="B178" s="10" t="s">
        <v>255</v>
      </c>
      <c r="C178" s="10" t="s">
        <v>256</v>
      </c>
      <c r="D178" s="10" t="s">
        <v>68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257</v>
      </c>
      <c r="D179" s="10" t="s">
        <v>258</v>
      </c>
      <c r="E179" s="10" t="s">
        <v>2</v>
      </c>
      <c r="F179" s="10" t="s">
        <v>64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259</v>
      </c>
      <c r="D180" s="10" t="s">
        <v>260</v>
      </c>
      <c r="E180" s="10" t="s">
        <v>2</v>
      </c>
      <c r="F180" s="10" t="s">
        <v>64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261</v>
      </c>
      <c r="D181" s="10" t="s">
        <v>262</v>
      </c>
      <c r="E181" s="10" t="s">
        <v>2</v>
      </c>
      <c r="F181" s="10" t="s">
        <v>64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263</v>
      </c>
      <c r="D182" s="10" t="s">
        <v>264</v>
      </c>
      <c r="E182" s="10" t="s">
        <v>2</v>
      </c>
      <c r="F182" s="10" t="s">
        <v>65</v>
      </c>
      <c r="G182" s="10"/>
      <c r="H182" s="10">
        <v>0</v>
      </c>
      <c r="I182" s="10"/>
    </row>
    <row r="183" spans="1:9" ht="15">
      <c r="A183" s="10" t="b">
        <v>0</v>
      </c>
      <c r="B183" s="10" t="s">
        <v>265</v>
      </c>
      <c r="C183" s="10" t="s">
        <v>266</v>
      </c>
      <c r="D183" s="10" t="s">
        <v>68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257</v>
      </c>
      <c r="D184" s="10" t="s">
        <v>258</v>
      </c>
      <c r="E184" s="10" t="s">
        <v>2</v>
      </c>
      <c r="F184" s="10" t="s">
        <v>64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259</v>
      </c>
      <c r="D185" s="10" t="s">
        <v>260</v>
      </c>
      <c r="E185" s="10" t="s">
        <v>2</v>
      </c>
      <c r="F185" s="10" t="s">
        <v>64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261</v>
      </c>
      <c r="D186" s="10" t="s">
        <v>262</v>
      </c>
      <c r="E186" s="10" t="s">
        <v>2</v>
      </c>
      <c r="F186" s="10" t="s">
        <v>64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263</v>
      </c>
      <c r="D187" s="10" t="s">
        <v>264</v>
      </c>
      <c r="E187" s="10" t="s">
        <v>2</v>
      </c>
      <c r="F187" s="10" t="s">
        <v>65</v>
      </c>
      <c r="G187" s="10"/>
      <c r="H187" s="10">
        <v>0</v>
      </c>
      <c r="I187" s="10"/>
    </row>
    <row r="188" spans="1:9" ht="15">
      <c r="A188" s="10" t="b">
        <v>0</v>
      </c>
      <c r="B188" s="10" t="s">
        <v>267</v>
      </c>
      <c r="C188" s="10" t="s">
        <v>268</v>
      </c>
      <c r="D188" s="10" t="s">
        <v>160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269</v>
      </c>
      <c r="D189" s="10" t="s">
        <v>270</v>
      </c>
      <c r="E189" s="10" t="s">
        <v>2</v>
      </c>
      <c r="F189" s="10" t="s">
        <v>104</v>
      </c>
      <c r="G189" s="10"/>
      <c r="H189" s="10"/>
      <c r="I189" s="10"/>
    </row>
    <row r="190" spans="1:9" ht="15">
      <c r="A190" s="10"/>
      <c r="B190" s="10" t="s">
        <v>21</v>
      </c>
      <c r="C190" s="10" t="s">
        <v>271</v>
      </c>
      <c r="D190" s="10" t="s">
        <v>272</v>
      </c>
      <c r="E190" s="10" t="s">
        <v>2</v>
      </c>
      <c r="F190" s="10" t="s">
        <v>63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273</v>
      </c>
      <c r="C191" s="10" t="s">
        <v>274</v>
      </c>
      <c r="D191" s="10" t="s">
        <v>68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275</v>
      </c>
      <c r="D192" s="10" t="s">
        <v>276</v>
      </c>
      <c r="E192" s="10" t="s">
        <v>2</v>
      </c>
      <c r="F192" s="10" t="s">
        <v>63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277</v>
      </c>
      <c r="D193" s="10" t="s">
        <v>278</v>
      </c>
      <c r="E193" s="10" t="s">
        <v>2</v>
      </c>
      <c r="F193" s="10" t="s">
        <v>62</v>
      </c>
      <c r="G193" s="10"/>
      <c r="H193" s="10" t="s">
        <v>423</v>
      </c>
      <c r="I193" s="10" t="s">
        <v>424</v>
      </c>
    </row>
    <row r="194" spans="1:9" ht="15">
      <c r="A194" s="10"/>
      <c r="B194" s="10" t="s">
        <v>21</v>
      </c>
      <c r="C194" s="10" t="s">
        <v>279</v>
      </c>
      <c r="D194" s="10" t="s">
        <v>280</v>
      </c>
      <c r="E194" s="10" t="s">
        <v>2</v>
      </c>
      <c r="F194" s="10" t="s">
        <v>62</v>
      </c>
      <c r="G194" s="10"/>
      <c r="H194" s="10"/>
      <c r="I194" s="10"/>
    </row>
    <row r="195" spans="1:9" ht="15">
      <c r="A195" s="10"/>
      <c r="B195" s="10" t="s">
        <v>21</v>
      </c>
      <c r="C195" s="10" t="s">
        <v>281</v>
      </c>
      <c r="D195" s="10" t="s">
        <v>282</v>
      </c>
      <c r="E195" s="10" t="s">
        <v>2</v>
      </c>
      <c r="F195" s="10" t="s">
        <v>62</v>
      </c>
      <c r="G195" s="10"/>
      <c r="H195" s="10" t="s">
        <v>425</v>
      </c>
      <c r="I195" s="10" t="s">
        <v>426</v>
      </c>
    </row>
    <row r="196" spans="1:9" ht="15">
      <c r="A196" s="10"/>
      <c r="B196" s="10" t="s">
        <v>21</v>
      </c>
      <c r="C196" s="10" t="s">
        <v>283</v>
      </c>
      <c r="D196" s="10" t="s">
        <v>284</v>
      </c>
      <c r="E196" s="10" t="s">
        <v>2</v>
      </c>
      <c r="F196" s="10" t="s">
        <v>62</v>
      </c>
      <c r="G196" s="10"/>
      <c r="H196" s="10" t="s">
        <v>427</v>
      </c>
      <c r="I196" s="10" t="s">
        <v>428</v>
      </c>
    </row>
    <row r="197" spans="1:9" ht="15">
      <c r="A197" s="10" t="b">
        <v>0</v>
      </c>
      <c r="B197" s="10" t="s">
        <v>285</v>
      </c>
      <c r="C197" s="10" t="s">
        <v>286</v>
      </c>
      <c r="D197" s="10" t="s">
        <v>68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44</v>
      </c>
      <c r="D198" s="10" t="s">
        <v>45</v>
      </c>
      <c r="E198" s="10" t="s">
        <v>2</v>
      </c>
      <c r="F198" s="10" t="s">
        <v>62</v>
      </c>
      <c r="G198" s="10"/>
      <c r="H198" s="10" t="s">
        <v>66</v>
      </c>
      <c r="I198" s="10" t="s">
        <v>83</v>
      </c>
    </row>
    <row r="199" spans="1:9" ht="15">
      <c r="A199" s="10"/>
      <c r="B199" s="10" t="s">
        <v>21</v>
      </c>
      <c r="C199" s="10" t="s">
        <v>287</v>
      </c>
      <c r="D199" s="10" t="s">
        <v>288</v>
      </c>
      <c r="E199" s="10" t="s">
        <v>2</v>
      </c>
      <c r="F199" s="10" t="s">
        <v>64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289</v>
      </c>
      <c r="D200" s="10" t="s">
        <v>48</v>
      </c>
      <c r="E200" s="10" t="s">
        <v>2</v>
      </c>
      <c r="F200" s="10" t="s">
        <v>64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290</v>
      </c>
      <c r="D201" s="10" t="s">
        <v>50</v>
      </c>
      <c r="E201" s="10" t="s">
        <v>2</v>
      </c>
      <c r="F201" s="10" t="s">
        <v>64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51</v>
      </c>
      <c r="D202" s="10" t="s">
        <v>52</v>
      </c>
      <c r="E202" s="10" t="s">
        <v>2</v>
      </c>
      <c r="F202" s="10" t="s">
        <v>65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53</v>
      </c>
      <c r="D203" s="10" t="s">
        <v>54</v>
      </c>
      <c r="E203" s="10" t="s">
        <v>2</v>
      </c>
      <c r="F203" s="10" t="s">
        <v>63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55</v>
      </c>
      <c r="D204" s="10" t="s">
        <v>56</v>
      </c>
      <c r="E204" s="10" t="s">
        <v>2</v>
      </c>
      <c r="F204" s="10" t="s">
        <v>65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291</v>
      </c>
      <c r="D205" s="10" t="s">
        <v>58</v>
      </c>
      <c r="E205" s="10" t="s">
        <v>2</v>
      </c>
      <c r="F205" s="10" t="s">
        <v>64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59</v>
      </c>
      <c r="D206" s="10" t="s">
        <v>60</v>
      </c>
      <c r="E206" s="10" t="s">
        <v>2</v>
      </c>
      <c r="F206" s="10" t="s">
        <v>65</v>
      </c>
      <c r="G206" s="10"/>
      <c r="H206" s="10">
        <v>1</v>
      </c>
      <c r="I206" s="10"/>
    </row>
    <row r="207" spans="1:9" ht="15">
      <c r="A207" s="10" t="b">
        <v>0</v>
      </c>
      <c r="B207" s="10" t="s">
        <v>67</v>
      </c>
      <c r="C207" s="10" t="s">
        <v>43</v>
      </c>
      <c r="D207" s="10" t="s">
        <v>68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44</v>
      </c>
      <c r="D208" s="10" t="s">
        <v>45</v>
      </c>
      <c r="E208" s="10" t="s">
        <v>2</v>
      </c>
      <c r="F208" s="10" t="s">
        <v>62</v>
      </c>
      <c r="G208" s="10"/>
      <c r="H208" s="10" t="s">
        <v>66</v>
      </c>
      <c r="I208" s="10" t="s">
        <v>83</v>
      </c>
    </row>
    <row r="209" spans="1:9" ht="15">
      <c r="A209" s="10"/>
      <c r="B209" s="10" t="s">
        <v>21</v>
      </c>
      <c r="C209" s="10" t="s">
        <v>292</v>
      </c>
      <c r="D209" s="10" t="s">
        <v>46</v>
      </c>
      <c r="E209" s="10" t="s">
        <v>2</v>
      </c>
      <c r="F209" s="10" t="s">
        <v>64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47</v>
      </c>
      <c r="D210" s="10" t="s">
        <v>48</v>
      </c>
      <c r="E210" s="10" t="s">
        <v>2</v>
      </c>
      <c r="F210" s="10" t="s">
        <v>64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49</v>
      </c>
      <c r="D211" s="10" t="s">
        <v>50</v>
      </c>
      <c r="E211" s="10" t="s">
        <v>2</v>
      </c>
      <c r="F211" s="10" t="s">
        <v>64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51</v>
      </c>
      <c r="D212" s="10" t="s">
        <v>52</v>
      </c>
      <c r="E212" s="10" t="s">
        <v>2</v>
      </c>
      <c r="F212" s="10" t="s">
        <v>65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53</v>
      </c>
      <c r="D213" s="10" t="s">
        <v>54</v>
      </c>
      <c r="E213" s="10" t="s">
        <v>2</v>
      </c>
      <c r="F213" s="10" t="s">
        <v>63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55</v>
      </c>
      <c r="D214" s="10" t="s">
        <v>56</v>
      </c>
      <c r="E214" s="10" t="s">
        <v>2</v>
      </c>
      <c r="F214" s="10" t="s">
        <v>65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57</v>
      </c>
      <c r="D215" s="10" t="s">
        <v>58</v>
      </c>
      <c r="E215" s="10" t="s">
        <v>2</v>
      </c>
      <c r="F215" s="10" t="s">
        <v>64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59</v>
      </c>
      <c r="D216" s="10" t="s">
        <v>60</v>
      </c>
      <c r="E216" s="10" t="s">
        <v>2</v>
      </c>
      <c r="F216" s="10" t="s">
        <v>65</v>
      </c>
      <c r="G216" s="10"/>
      <c r="H216" s="10">
        <v>1</v>
      </c>
      <c r="I216" s="10"/>
    </row>
    <row r="217" spans="1:9" ht="15">
      <c r="A217" s="10" t="b">
        <v>0</v>
      </c>
      <c r="B217" s="10" t="s">
        <v>293</v>
      </c>
      <c r="C217" s="10" t="s">
        <v>294</v>
      </c>
      <c r="D217" s="10" t="s">
        <v>68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295</v>
      </c>
      <c r="D218" s="10" t="s">
        <v>296</v>
      </c>
      <c r="E218" s="10" t="s">
        <v>2</v>
      </c>
      <c r="F218" s="10" t="s">
        <v>62</v>
      </c>
      <c r="G218" s="10"/>
      <c r="H218" s="10"/>
      <c r="I218" s="10"/>
    </row>
    <row r="219" spans="1:9" ht="15">
      <c r="A219" s="10"/>
      <c r="B219" s="10" t="s">
        <v>21</v>
      </c>
      <c r="C219" s="10" t="s">
        <v>297</v>
      </c>
      <c r="D219" s="10" t="s">
        <v>298</v>
      </c>
      <c r="E219" s="10" t="s">
        <v>2</v>
      </c>
      <c r="F219" s="10" t="s">
        <v>64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299</v>
      </c>
      <c r="D220" s="10" t="s">
        <v>300</v>
      </c>
      <c r="E220" s="10" t="s">
        <v>2</v>
      </c>
      <c r="F220" s="10" t="s">
        <v>63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301</v>
      </c>
      <c r="D221" s="10" t="s">
        <v>302</v>
      </c>
      <c r="E221" s="10" t="s">
        <v>2</v>
      </c>
      <c r="F221" s="10" t="s">
        <v>64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303</v>
      </c>
      <c r="D222" s="10" t="s">
        <v>304</v>
      </c>
      <c r="E222" s="10" t="s">
        <v>2</v>
      </c>
      <c r="F222" s="10" t="s">
        <v>64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305</v>
      </c>
      <c r="D223" s="10" t="s">
        <v>306</v>
      </c>
      <c r="E223" s="10" t="s">
        <v>2</v>
      </c>
      <c r="F223" s="10" t="s">
        <v>63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307</v>
      </c>
      <c r="D224" s="10" t="s">
        <v>308</v>
      </c>
      <c r="E224" s="10" t="s">
        <v>2</v>
      </c>
      <c r="F224" s="10" t="s">
        <v>64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309</v>
      </c>
      <c r="D225" s="10" t="s">
        <v>310</v>
      </c>
      <c r="E225" s="10" t="s">
        <v>2</v>
      </c>
      <c r="F225" s="10" t="s">
        <v>64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311</v>
      </c>
      <c r="D226" s="10" t="s">
        <v>312</v>
      </c>
      <c r="E226" s="10" t="s">
        <v>2</v>
      </c>
      <c r="F226" s="10" t="s">
        <v>63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313</v>
      </c>
      <c r="D227" s="10" t="s">
        <v>314</v>
      </c>
      <c r="E227" s="10" t="s">
        <v>2</v>
      </c>
      <c r="F227" s="10" t="s">
        <v>64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315</v>
      </c>
      <c r="D228" s="10" t="s">
        <v>316</v>
      </c>
      <c r="E228" s="10" t="s">
        <v>2</v>
      </c>
      <c r="F228" s="10" t="s">
        <v>64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317</v>
      </c>
      <c r="D229" s="10" t="s">
        <v>128</v>
      </c>
      <c r="E229" s="10" t="s">
        <v>2</v>
      </c>
      <c r="F229" s="10" t="s">
        <v>64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51</v>
      </c>
      <c r="D230" s="10" t="s">
        <v>52</v>
      </c>
      <c r="E230" s="10" t="s">
        <v>2</v>
      </c>
      <c r="F230" s="10" t="s">
        <v>65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55</v>
      </c>
      <c r="D231" s="10" t="s">
        <v>56</v>
      </c>
      <c r="E231" s="10" t="s">
        <v>2</v>
      </c>
      <c r="F231" s="10" t="s">
        <v>65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318</v>
      </c>
      <c r="D232" s="10" t="s">
        <v>58</v>
      </c>
      <c r="E232" s="10" t="s">
        <v>2</v>
      </c>
      <c r="F232" s="10" t="s">
        <v>64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59</v>
      </c>
      <c r="D233" s="10" t="s">
        <v>60</v>
      </c>
      <c r="E233" s="10" t="s">
        <v>2</v>
      </c>
      <c r="F233" s="10" t="s">
        <v>65</v>
      </c>
      <c r="G233" s="10"/>
      <c r="H233" s="10">
        <v>1</v>
      </c>
      <c r="I233" s="10"/>
    </row>
    <row r="234" spans="1:9" ht="15">
      <c r="A234" s="10" t="b">
        <v>0</v>
      </c>
      <c r="B234" s="10" t="s">
        <v>319</v>
      </c>
      <c r="C234" s="10" t="s">
        <v>320</v>
      </c>
      <c r="D234" s="10" t="s">
        <v>68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321</v>
      </c>
      <c r="D235" s="10" t="s">
        <v>118</v>
      </c>
      <c r="E235" s="10" t="s">
        <v>2</v>
      </c>
      <c r="F235" s="10" t="s">
        <v>62</v>
      </c>
      <c r="G235" s="10"/>
      <c r="H235" s="10"/>
      <c r="I235" s="10"/>
    </row>
    <row r="236" spans="1:9" ht="15">
      <c r="A236" s="10"/>
      <c r="B236" s="10" t="s">
        <v>21</v>
      </c>
      <c r="C236" s="10" t="s">
        <v>322</v>
      </c>
      <c r="D236" s="10" t="s">
        <v>298</v>
      </c>
      <c r="E236" s="10" t="s">
        <v>2</v>
      </c>
      <c r="F236" s="10" t="s">
        <v>64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299</v>
      </c>
      <c r="D237" s="10" t="s">
        <v>300</v>
      </c>
      <c r="E237" s="10" t="s">
        <v>2</v>
      </c>
      <c r="F237" s="10" t="s">
        <v>63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301</v>
      </c>
      <c r="D238" s="10" t="s">
        <v>302</v>
      </c>
      <c r="E238" s="10" t="s">
        <v>2</v>
      </c>
      <c r="F238" s="10" t="s">
        <v>64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303</v>
      </c>
      <c r="D239" s="10" t="s">
        <v>304</v>
      </c>
      <c r="E239" s="10" t="s">
        <v>2</v>
      </c>
      <c r="F239" s="10" t="s">
        <v>64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323</v>
      </c>
      <c r="D240" s="10" t="s">
        <v>306</v>
      </c>
      <c r="E240" s="10" t="s">
        <v>2</v>
      </c>
      <c r="F240" s="10" t="s">
        <v>63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307</v>
      </c>
      <c r="D241" s="10" t="s">
        <v>308</v>
      </c>
      <c r="E241" s="10" t="s">
        <v>2</v>
      </c>
      <c r="F241" s="10" t="s">
        <v>64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309</v>
      </c>
      <c r="D242" s="10" t="s">
        <v>310</v>
      </c>
      <c r="E242" s="10" t="s">
        <v>2</v>
      </c>
      <c r="F242" s="10" t="s">
        <v>64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311</v>
      </c>
      <c r="D243" s="10" t="s">
        <v>312</v>
      </c>
      <c r="E243" s="10" t="s">
        <v>2</v>
      </c>
      <c r="F243" s="10" t="s">
        <v>63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313</v>
      </c>
      <c r="D244" s="10" t="s">
        <v>314</v>
      </c>
      <c r="E244" s="10" t="s">
        <v>2</v>
      </c>
      <c r="F244" s="10" t="s">
        <v>64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315</v>
      </c>
      <c r="D245" s="10" t="s">
        <v>316</v>
      </c>
      <c r="E245" s="10" t="s">
        <v>2</v>
      </c>
      <c r="F245" s="10" t="s">
        <v>64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324</v>
      </c>
      <c r="D246" s="10" t="s">
        <v>128</v>
      </c>
      <c r="E246" s="10" t="s">
        <v>2</v>
      </c>
      <c r="F246" s="10" t="s">
        <v>64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51</v>
      </c>
      <c r="D247" s="10" t="s">
        <v>52</v>
      </c>
      <c r="E247" s="10" t="s">
        <v>2</v>
      </c>
      <c r="F247" s="10" t="s">
        <v>65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55</v>
      </c>
      <c r="D248" s="10" t="s">
        <v>56</v>
      </c>
      <c r="E248" s="10" t="s">
        <v>2</v>
      </c>
      <c r="F248" s="10" t="s">
        <v>65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325</v>
      </c>
      <c r="D249" s="10" t="s">
        <v>58</v>
      </c>
      <c r="E249" s="10" t="s">
        <v>2</v>
      </c>
      <c r="F249" s="10" t="s">
        <v>64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59</v>
      </c>
      <c r="D250" s="10" t="s">
        <v>60</v>
      </c>
      <c r="E250" s="10" t="s">
        <v>2</v>
      </c>
      <c r="F250" s="10" t="s">
        <v>65</v>
      </c>
      <c r="G250" s="10"/>
      <c r="H250" s="10">
        <v>1</v>
      </c>
      <c r="I250" s="10"/>
    </row>
    <row r="251" spans="1:9" ht="15">
      <c r="A251" s="10" t="b">
        <v>0</v>
      </c>
      <c r="B251" s="10" t="s">
        <v>69</v>
      </c>
      <c r="C251" s="10" t="s">
        <v>69</v>
      </c>
      <c r="D251" s="10" t="s">
        <v>68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44</v>
      </c>
      <c r="D252" s="10" t="s">
        <v>45</v>
      </c>
      <c r="E252" s="10" t="s">
        <v>2</v>
      </c>
      <c r="F252" s="10" t="s">
        <v>62</v>
      </c>
      <c r="G252" s="10"/>
      <c r="H252" s="10" t="s">
        <v>66</v>
      </c>
      <c r="I252" s="10" t="s">
        <v>83</v>
      </c>
    </row>
    <row r="253" spans="1:9" ht="15">
      <c r="A253" s="10"/>
      <c r="B253" s="10" t="s">
        <v>21</v>
      </c>
      <c r="C253" s="10" t="s">
        <v>326</v>
      </c>
      <c r="D253" s="10" t="s">
        <v>70</v>
      </c>
      <c r="E253" s="10" t="s">
        <v>2</v>
      </c>
      <c r="F253" s="10" t="s">
        <v>64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71</v>
      </c>
      <c r="D254" s="10" t="s">
        <v>48</v>
      </c>
      <c r="E254" s="10" t="s">
        <v>2</v>
      </c>
      <c r="F254" s="10" t="s">
        <v>64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72</v>
      </c>
      <c r="D255" s="10" t="s">
        <v>58</v>
      </c>
      <c r="E255" s="10" t="s">
        <v>2</v>
      </c>
      <c r="F255" s="10" t="s">
        <v>64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59</v>
      </c>
      <c r="D256" s="10" t="s">
        <v>60</v>
      </c>
      <c r="E256" s="10" t="s">
        <v>2</v>
      </c>
      <c r="F256" s="10" t="s">
        <v>65</v>
      </c>
      <c r="G256" s="10"/>
      <c r="H256" s="10">
        <v>1</v>
      </c>
      <c r="I256" s="10"/>
    </row>
    <row r="257" spans="1:9" ht="15">
      <c r="A257" s="10" t="b">
        <v>0</v>
      </c>
      <c r="B257" s="10" t="s">
        <v>327</v>
      </c>
      <c r="C257" s="10" t="s">
        <v>328</v>
      </c>
      <c r="D257" s="10" t="s">
        <v>68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44</v>
      </c>
      <c r="D258" s="10" t="s">
        <v>45</v>
      </c>
      <c r="E258" s="10" t="s">
        <v>2</v>
      </c>
      <c r="F258" s="10" t="s">
        <v>62</v>
      </c>
      <c r="G258" s="10"/>
      <c r="H258" s="10" t="s">
        <v>66</v>
      </c>
      <c r="I258" s="10" t="s">
        <v>83</v>
      </c>
    </row>
    <row r="259" spans="1:9" ht="15">
      <c r="A259" s="10"/>
      <c r="B259" s="10" t="s">
        <v>21</v>
      </c>
      <c r="C259" s="10" t="s">
        <v>329</v>
      </c>
      <c r="D259" s="10" t="s">
        <v>330</v>
      </c>
      <c r="E259" s="10" t="s">
        <v>2</v>
      </c>
      <c r="F259" s="10" t="s">
        <v>64</v>
      </c>
      <c r="G259" s="10"/>
      <c r="H259" s="10">
        <v>30</v>
      </c>
      <c r="I259" s="10"/>
    </row>
    <row r="260" spans="1:9" ht="15">
      <c r="A260" s="10" t="b">
        <v>0</v>
      </c>
      <c r="B260" s="10" t="s">
        <v>331</v>
      </c>
      <c r="C260" s="10" t="s">
        <v>331</v>
      </c>
      <c r="D260" s="10" t="s">
        <v>68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332</v>
      </c>
      <c r="C261" s="10" t="s">
        <v>333</v>
      </c>
      <c r="D261" s="10" t="s">
        <v>68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334</v>
      </c>
      <c r="C262" s="10" t="s">
        <v>335</v>
      </c>
      <c r="D262" s="10" t="s">
        <v>68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336</v>
      </c>
      <c r="D263" s="10" t="s">
        <v>89</v>
      </c>
      <c r="E263" s="10" t="s">
        <v>2</v>
      </c>
      <c r="F263" s="10" t="s">
        <v>62</v>
      </c>
      <c r="G263" s="10"/>
      <c r="H263" s="10"/>
      <c r="I263" s="10"/>
    </row>
    <row r="264" spans="1:9" ht="15">
      <c r="A264" s="10"/>
      <c r="B264" s="10" t="s">
        <v>21</v>
      </c>
      <c r="C264" s="10" t="s">
        <v>337</v>
      </c>
      <c r="D264" s="10" t="s">
        <v>338</v>
      </c>
      <c r="E264" s="10" t="s">
        <v>2</v>
      </c>
      <c r="F264" s="10" t="s">
        <v>63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339</v>
      </c>
      <c r="D265" s="10" t="s">
        <v>340</v>
      </c>
      <c r="E265" s="10" t="s">
        <v>2</v>
      </c>
      <c r="F265" s="10" t="s">
        <v>63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90</v>
      </c>
      <c r="D266" s="10" t="s">
        <v>91</v>
      </c>
      <c r="E266" s="10" t="s">
        <v>2</v>
      </c>
      <c r="F266" s="10" t="s">
        <v>63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92</v>
      </c>
      <c r="D267" s="10" t="s">
        <v>93</v>
      </c>
      <c r="E267" s="10" t="s">
        <v>2</v>
      </c>
      <c r="F267" s="10" t="s">
        <v>64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94</v>
      </c>
      <c r="D268" s="10" t="s">
        <v>95</v>
      </c>
      <c r="E268" s="10" t="s">
        <v>2</v>
      </c>
      <c r="F268" s="10" t="s">
        <v>64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51</v>
      </c>
      <c r="D269" s="10" t="s">
        <v>52</v>
      </c>
      <c r="E269" s="10" t="s">
        <v>2</v>
      </c>
      <c r="F269" s="10" t="s">
        <v>65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53</v>
      </c>
      <c r="D270" s="10" t="s">
        <v>54</v>
      </c>
      <c r="E270" s="10" t="s">
        <v>2</v>
      </c>
      <c r="F270" s="10" t="s">
        <v>63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55</v>
      </c>
      <c r="D271" s="10" t="s">
        <v>56</v>
      </c>
      <c r="E271" s="10" t="s">
        <v>2</v>
      </c>
      <c r="F271" s="10" t="s">
        <v>65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96</v>
      </c>
      <c r="D272" s="10" t="s">
        <v>97</v>
      </c>
      <c r="E272" s="10" t="s">
        <v>2</v>
      </c>
      <c r="F272" s="10" t="s">
        <v>64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59</v>
      </c>
      <c r="D273" s="10" t="s">
        <v>60</v>
      </c>
      <c r="E273" s="10" t="s">
        <v>2</v>
      </c>
      <c r="F273" s="10" t="s">
        <v>65</v>
      </c>
      <c r="G273" s="10"/>
      <c r="H273" s="10">
        <v>1</v>
      </c>
      <c r="I273" s="10"/>
    </row>
    <row r="274" spans="1:9" ht="15">
      <c r="A274" s="10" t="b">
        <v>0</v>
      </c>
      <c r="B274" s="10" t="s">
        <v>73</v>
      </c>
      <c r="C274" s="10" t="s">
        <v>74</v>
      </c>
      <c r="D274" s="10" t="s">
        <v>68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341</v>
      </c>
      <c r="D275" s="10" t="s">
        <v>75</v>
      </c>
      <c r="E275" s="10" t="s">
        <v>2</v>
      </c>
      <c r="F275" s="10" t="s">
        <v>64</v>
      </c>
      <c r="G275" s="10"/>
      <c r="H275" s="10">
        <v>90</v>
      </c>
      <c r="I275" s="10"/>
    </row>
    <row r="276" spans="1:9" ht="15">
      <c r="A276" s="10" t="b">
        <v>0</v>
      </c>
      <c r="B276" s="10" t="s">
        <v>342</v>
      </c>
      <c r="C276" s="10" t="s">
        <v>343</v>
      </c>
      <c r="D276" s="10" t="s">
        <v>68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344</v>
      </c>
      <c r="D277" s="10" t="s">
        <v>126</v>
      </c>
      <c r="E277" s="10" t="s">
        <v>2</v>
      </c>
      <c r="F277" s="10" t="s">
        <v>62</v>
      </c>
      <c r="G277" s="10"/>
      <c r="H277" s="10" t="s">
        <v>417</v>
      </c>
      <c r="I277" s="10" t="s">
        <v>418</v>
      </c>
    </row>
    <row r="278" spans="1:9" ht="15">
      <c r="A278" s="10"/>
      <c r="B278" s="10" t="s">
        <v>21</v>
      </c>
      <c r="C278" s="10" t="s">
        <v>345</v>
      </c>
      <c r="D278" s="10" t="s">
        <v>346</v>
      </c>
      <c r="E278" s="10" t="s">
        <v>2</v>
      </c>
      <c r="F278" s="10" t="s">
        <v>64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347</v>
      </c>
      <c r="D279" s="10" t="s">
        <v>348</v>
      </c>
      <c r="E279" s="10" t="s">
        <v>2</v>
      </c>
      <c r="F279" s="10" t="s">
        <v>64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349</v>
      </c>
      <c r="D280" s="10" t="s">
        <v>91</v>
      </c>
      <c r="E280" s="10" t="s">
        <v>2</v>
      </c>
      <c r="F280" s="10" t="s">
        <v>63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350</v>
      </c>
      <c r="D281" s="10" t="s">
        <v>128</v>
      </c>
      <c r="E281" s="10" t="s">
        <v>2</v>
      </c>
      <c r="F281" s="10" t="s">
        <v>64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351</v>
      </c>
      <c r="D282" s="10" t="s">
        <v>50</v>
      </c>
      <c r="E282" s="10" t="s">
        <v>2</v>
      </c>
      <c r="F282" s="10" t="s">
        <v>64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51</v>
      </c>
      <c r="D283" s="10" t="s">
        <v>52</v>
      </c>
      <c r="E283" s="10" t="s">
        <v>2</v>
      </c>
      <c r="F283" s="10" t="s">
        <v>65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53</v>
      </c>
      <c r="D284" s="10" t="s">
        <v>54</v>
      </c>
      <c r="E284" s="10" t="s">
        <v>2</v>
      </c>
      <c r="F284" s="10" t="s">
        <v>63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55</v>
      </c>
      <c r="D285" s="10" t="s">
        <v>56</v>
      </c>
      <c r="E285" s="10" t="s">
        <v>2</v>
      </c>
      <c r="F285" s="10" t="s">
        <v>65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352</v>
      </c>
      <c r="D286" s="10" t="s">
        <v>58</v>
      </c>
      <c r="E286" s="10" t="s">
        <v>2</v>
      </c>
      <c r="F286" s="10" t="s">
        <v>64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59</v>
      </c>
      <c r="D287" s="10" t="s">
        <v>60</v>
      </c>
      <c r="E287" s="10" t="s">
        <v>2</v>
      </c>
      <c r="F287" s="10" t="s">
        <v>65</v>
      </c>
      <c r="G287" s="10"/>
      <c r="H287" s="10">
        <v>1</v>
      </c>
      <c r="I287" s="10"/>
    </row>
    <row r="288" spans="1:9" ht="15">
      <c r="A288" s="10" t="b">
        <v>0</v>
      </c>
      <c r="B288" s="10" t="s">
        <v>353</v>
      </c>
      <c r="C288" s="10" t="s">
        <v>354</v>
      </c>
      <c r="D288" s="10" t="s">
        <v>160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355</v>
      </c>
      <c r="D289" s="10" t="s">
        <v>356</v>
      </c>
      <c r="E289" s="10" t="s">
        <v>2</v>
      </c>
      <c r="F289" s="10" t="s">
        <v>64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357</v>
      </c>
      <c r="C290" s="10" t="s">
        <v>358</v>
      </c>
      <c r="D290" s="10" t="s">
        <v>68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359</v>
      </c>
      <c r="D291" s="10" t="s">
        <v>360</v>
      </c>
      <c r="E291" s="10" t="s">
        <v>2</v>
      </c>
      <c r="F291" s="10" t="s">
        <v>62</v>
      </c>
      <c r="G291" s="10"/>
      <c r="H291" s="10"/>
      <c r="I291" s="10"/>
    </row>
    <row r="292" spans="1:9" ht="15">
      <c r="A292" s="10" t="b">
        <v>0</v>
      </c>
      <c r="B292" s="10" t="s">
        <v>361</v>
      </c>
      <c r="C292" s="10" t="s">
        <v>362</v>
      </c>
      <c r="D292" s="10" t="s">
        <v>68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363</v>
      </c>
      <c r="D293" s="10" t="s">
        <v>89</v>
      </c>
      <c r="E293" s="10" t="s">
        <v>2</v>
      </c>
      <c r="F293" s="10" t="s">
        <v>62</v>
      </c>
      <c r="G293" s="10"/>
      <c r="H293" s="10"/>
      <c r="I293" s="10"/>
    </row>
    <row r="294" spans="1:9" ht="15">
      <c r="A294" s="10" t="b">
        <v>0</v>
      </c>
      <c r="B294" s="10" t="s">
        <v>364</v>
      </c>
      <c r="C294" s="10" t="s">
        <v>365</v>
      </c>
      <c r="D294" s="10" t="s">
        <v>68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366</v>
      </c>
      <c r="D295" s="10" t="s">
        <v>89</v>
      </c>
      <c r="E295" s="10" t="s">
        <v>2</v>
      </c>
      <c r="F295" s="10" t="s">
        <v>62</v>
      </c>
      <c r="G295" s="10"/>
      <c r="H295" s="10"/>
      <c r="I295" s="10"/>
    </row>
    <row r="296" spans="1:9" ht="15">
      <c r="A296" s="10" t="b">
        <v>0</v>
      </c>
      <c r="B296" s="10" t="s">
        <v>367</v>
      </c>
      <c r="C296" s="10" t="s">
        <v>368</v>
      </c>
      <c r="D296" s="10" t="s">
        <v>68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369</v>
      </c>
      <c r="D297" s="10" t="s">
        <v>370</v>
      </c>
      <c r="E297" s="10" t="s">
        <v>2</v>
      </c>
      <c r="F297" s="10" t="s">
        <v>65</v>
      </c>
      <c r="G297" s="10"/>
      <c r="H297" s="10">
        <v>25</v>
      </c>
      <c r="I297" s="10"/>
    </row>
    <row r="298" spans="1:9" ht="15">
      <c r="A298" s="10" t="b">
        <v>0</v>
      </c>
      <c r="B298" s="10" t="s">
        <v>371</v>
      </c>
      <c r="C298" s="10" t="s">
        <v>372</v>
      </c>
      <c r="D298" s="10" t="s">
        <v>68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373</v>
      </c>
      <c r="D299" s="10" t="s">
        <v>45</v>
      </c>
      <c r="E299" s="10" t="s">
        <v>2</v>
      </c>
      <c r="F299" s="10" t="s">
        <v>62</v>
      </c>
      <c r="G299" s="10"/>
      <c r="H299" s="10" t="s">
        <v>66</v>
      </c>
      <c r="I299" s="10" t="s">
        <v>83</v>
      </c>
    </row>
    <row r="300" spans="1:9" ht="15">
      <c r="A300" s="10"/>
      <c r="B300" s="10" t="s">
        <v>21</v>
      </c>
      <c r="C300" s="10" t="s">
        <v>374</v>
      </c>
      <c r="D300" s="10" t="s">
        <v>356</v>
      </c>
      <c r="E300" s="10" t="s">
        <v>2</v>
      </c>
      <c r="F300" s="10" t="s">
        <v>64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375</v>
      </c>
      <c r="D301" s="10" t="s">
        <v>128</v>
      </c>
      <c r="E301" s="10" t="s">
        <v>2</v>
      </c>
      <c r="F301" s="10" t="s">
        <v>64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376</v>
      </c>
      <c r="D302" s="10" t="s">
        <v>50</v>
      </c>
      <c r="E302" s="10" t="s">
        <v>2</v>
      </c>
      <c r="F302" s="10" t="s">
        <v>64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51</v>
      </c>
      <c r="D303" s="10" t="s">
        <v>52</v>
      </c>
      <c r="E303" s="10" t="s">
        <v>2</v>
      </c>
      <c r="F303" s="10" t="s">
        <v>65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53</v>
      </c>
      <c r="D304" s="10" t="s">
        <v>54</v>
      </c>
      <c r="E304" s="10" t="s">
        <v>2</v>
      </c>
      <c r="F304" s="10" t="s">
        <v>63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55</v>
      </c>
      <c r="D305" s="10" t="s">
        <v>56</v>
      </c>
      <c r="E305" s="10" t="s">
        <v>2</v>
      </c>
      <c r="F305" s="10" t="s">
        <v>65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377</v>
      </c>
      <c r="D306" s="10" t="s">
        <v>58</v>
      </c>
      <c r="E306" s="10" t="s">
        <v>2</v>
      </c>
      <c r="F306" s="10" t="s">
        <v>64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59</v>
      </c>
      <c r="D307" s="10" t="s">
        <v>60</v>
      </c>
      <c r="E307" s="10" t="s">
        <v>2</v>
      </c>
      <c r="F307" s="10" t="s">
        <v>65</v>
      </c>
      <c r="G307" s="10"/>
      <c r="H307" s="10">
        <v>1</v>
      </c>
      <c r="I307" s="10"/>
    </row>
    <row r="308" spans="1:9" ht="15">
      <c r="A308" s="10" t="b">
        <v>0</v>
      </c>
      <c r="B308" s="10" t="s">
        <v>378</v>
      </c>
      <c r="C308" s="10" t="s">
        <v>379</v>
      </c>
      <c r="D308" s="10" t="s">
        <v>68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380</v>
      </c>
      <c r="D309" s="10" t="s">
        <v>381</v>
      </c>
      <c r="E309" s="10" t="s">
        <v>2</v>
      </c>
      <c r="F309" s="10" t="s">
        <v>64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382</v>
      </c>
      <c r="D310" s="10" t="s">
        <v>93</v>
      </c>
      <c r="E310" s="10" t="s">
        <v>2</v>
      </c>
      <c r="F310" s="10" t="s">
        <v>64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96</v>
      </c>
      <c r="D311" s="10" t="s">
        <v>97</v>
      </c>
      <c r="E311" s="10" t="s">
        <v>2</v>
      </c>
      <c r="F311" s="10" t="s">
        <v>64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59</v>
      </c>
      <c r="D312" s="10" t="s">
        <v>60</v>
      </c>
      <c r="E312" s="10" t="s">
        <v>2</v>
      </c>
      <c r="F312" s="10" t="s">
        <v>65</v>
      </c>
      <c r="G312" s="10"/>
      <c r="H312" s="10">
        <v>1</v>
      </c>
      <c r="I312" s="10"/>
    </row>
    <row r="313" spans="1:9" ht="15">
      <c r="A313" s="10" t="b">
        <v>0</v>
      </c>
      <c r="B313" s="10" t="s">
        <v>383</v>
      </c>
      <c r="C313" s="10" t="s">
        <v>76</v>
      </c>
      <c r="D313" s="10" t="s">
        <v>68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384</v>
      </c>
      <c r="D314" s="10" t="s">
        <v>77</v>
      </c>
      <c r="E314" s="10" t="s">
        <v>2</v>
      </c>
      <c r="F314" s="10" t="s">
        <v>64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78</v>
      </c>
      <c r="D315" s="10" t="s">
        <v>79</v>
      </c>
      <c r="E315" s="10" t="s">
        <v>2</v>
      </c>
      <c r="F315" s="10" t="s">
        <v>64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80</v>
      </c>
      <c r="D316" s="10" t="s">
        <v>81</v>
      </c>
      <c r="E316" s="10" t="s">
        <v>2</v>
      </c>
      <c r="F316" s="10" t="s">
        <v>62</v>
      </c>
      <c r="G316" s="10"/>
      <c r="H316" s="10" t="s">
        <v>82</v>
      </c>
      <c r="I316" s="10" t="s">
        <v>84</v>
      </c>
    </row>
    <row r="317" spans="1:9" ht="15">
      <c r="A317" s="10" t="b">
        <v>0</v>
      </c>
      <c r="B317" s="10" t="s">
        <v>385</v>
      </c>
      <c r="C317" s="10" t="s">
        <v>386</v>
      </c>
      <c r="D317" s="10" t="s">
        <v>68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387</v>
      </c>
      <c r="D318" s="10" t="s">
        <v>388</v>
      </c>
      <c r="E318" s="10" t="s">
        <v>2</v>
      </c>
      <c r="F318" s="10" t="s">
        <v>62</v>
      </c>
      <c r="G318" s="10"/>
      <c r="H318" s="10" t="s">
        <v>429</v>
      </c>
      <c r="I318" s="10" t="s">
        <v>430</v>
      </c>
    </row>
    <row r="319" spans="1:9" ht="15">
      <c r="A319" s="10"/>
      <c r="B319" s="10" t="s">
        <v>21</v>
      </c>
      <c r="C319" s="10" t="s">
        <v>389</v>
      </c>
      <c r="D319" s="10" t="s">
        <v>390</v>
      </c>
      <c r="E319" s="10" t="s">
        <v>2</v>
      </c>
      <c r="F319" s="10" t="s">
        <v>64</v>
      </c>
      <c r="G319" s="10"/>
      <c r="H319" s="10">
        <v>1</v>
      </c>
      <c r="I319" s="10"/>
    </row>
    <row r="320" spans="1:9" ht="15">
      <c r="A320" s="10" t="b">
        <v>0</v>
      </c>
      <c r="B320" s="10" t="s">
        <v>391</v>
      </c>
      <c r="C320" s="10" t="s">
        <v>392</v>
      </c>
      <c r="D320" s="10" t="s">
        <v>68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393</v>
      </c>
      <c r="D321" s="10" t="s">
        <v>394</v>
      </c>
      <c r="E321" s="10" t="s">
        <v>2</v>
      </c>
      <c r="F321" s="10" t="s">
        <v>62</v>
      </c>
      <c r="G321" s="10"/>
      <c r="H321" s="10"/>
      <c r="I321" s="10"/>
    </row>
    <row r="322" spans="1:9" ht="15">
      <c r="A322" s="10"/>
      <c r="B322" s="10" t="s">
        <v>21</v>
      </c>
      <c r="C322" s="10" t="s">
        <v>395</v>
      </c>
      <c r="D322" s="10" t="s">
        <v>396</v>
      </c>
      <c r="E322" s="10" t="s">
        <v>2</v>
      </c>
      <c r="F322" s="10" t="s">
        <v>62</v>
      </c>
      <c r="G322" s="10"/>
      <c r="H322" s="10"/>
      <c r="I322" s="10"/>
    </row>
    <row r="323" spans="1:9" ht="15">
      <c r="A323" s="10"/>
      <c r="B323" s="10" t="s">
        <v>21</v>
      </c>
      <c r="C323" s="10" t="s">
        <v>113</v>
      </c>
      <c r="D323" s="10" t="s">
        <v>54</v>
      </c>
      <c r="E323" s="10" t="s">
        <v>2</v>
      </c>
      <c r="F323" s="10" t="s">
        <v>63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397</v>
      </c>
      <c r="C324" s="10" t="s">
        <v>398</v>
      </c>
      <c r="D324" s="10" t="s">
        <v>233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399</v>
      </c>
      <c r="C325" s="10" t="s">
        <v>400</v>
      </c>
      <c r="D325" s="10" t="s">
        <v>160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401</v>
      </c>
      <c r="D326" s="10" t="s">
        <v>402</v>
      </c>
      <c r="E326" s="10" t="s">
        <v>2</v>
      </c>
      <c r="F326" s="10" t="s">
        <v>62</v>
      </c>
      <c r="G326" s="10"/>
      <c r="H326" s="10" t="s">
        <v>431</v>
      </c>
      <c r="I326" s="10" t="s">
        <v>432</v>
      </c>
    </row>
    <row r="327" spans="1:9" ht="15">
      <c r="A327" s="10"/>
      <c r="B327" s="10" t="s">
        <v>21</v>
      </c>
      <c r="C327" s="10" t="s">
        <v>403</v>
      </c>
      <c r="D327" s="10" t="s">
        <v>404</v>
      </c>
      <c r="E327" s="10" t="s">
        <v>2</v>
      </c>
      <c r="F327" s="10" t="s">
        <v>62</v>
      </c>
      <c r="G327" s="10"/>
      <c r="H327" s="10" t="s">
        <v>433</v>
      </c>
      <c r="I327" s="10" t="s">
        <v>434</v>
      </c>
    </row>
    <row r="328" spans="1:9">
      <c r="A328" t="b">
        <v>0</v>
      </c>
      <c r="B328" t="s">
        <v>479</v>
      </c>
      <c r="C328" t="s">
        <v>480</v>
      </c>
      <c r="D328" t="s">
        <v>68</v>
      </c>
    </row>
    <row r="329" spans="1:9">
      <c r="B329" t="s">
        <v>21</v>
      </c>
      <c r="C329" t="s">
        <v>481</v>
      </c>
      <c r="D329" t="s">
        <v>482</v>
      </c>
      <c r="E329" t="s">
        <v>2</v>
      </c>
      <c r="F329" t="s">
        <v>62</v>
      </c>
      <c r="H329" t="s">
        <v>483</v>
      </c>
      <c r="I329" t="s">
        <v>484</v>
      </c>
    </row>
    <row r="330" spans="1:9">
      <c r="B330" t="s">
        <v>21</v>
      </c>
      <c r="C330" t="s">
        <v>485</v>
      </c>
      <c r="D330" t="s">
        <v>486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487</v>
      </c>
      <c r="D331" t="s">
        <v>488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489</v>
      </c>
      <c r="D332" t="s">
        <v>490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491</v>
      </c>
      <c r="D333" t="s">
        <v>492</v>
      </c>
      <c r="E333" t="s">
        <v>2</v>
      </c>
      <c r="F333" t="s">
        <v>64</v>
      </c>
    </row>
    <row r="334" spans="1:9">
      <c r="B334" t="s">
        <v>21</v>
      </c>
      <c r="C334" t="s">
        <v>493</v>
      </c>
      <c r="D334" t="s">
        <v>494</v>
      </c>
      <c r="E334" t="s">
        <v>2</v>
      </c>
      <c r="F334" t="s">
        <v>62</v>
      </c>
      <c r="H334" t="s">
        <v>495</v>
      </c>
      <c r="I334" t="s">
        <v>496</v>
      </c>
    </row>
    <row r="335" spans="1:9">
      <c r="B335" t="s">
        <v>21</v>
      </c>
      <c r="C335" t="s">
        <v>497</v>
      </c>
      <c r="D335" t="s">
        <v>498</v>
      </c>
      <c r="E335" t="s">
        <v>2</v>
      </c>
      <c r="F335" t="s">
        <v>62</v>
      </c>
      <c r="H335" t="s">
        <v>499</v>
      </c>
      <c r="I335" t="s">
        <v>500</v>
      </c>
    </row>
    <row r="336" spans="1:9">
      <c r="A336" t="b">
        <v>0</v>
      </c>
      <c r="B336" t="s">
        <v>501</v>
      </c>
      <c r="C336" t="s">
        <v>502</v>
      </c>
      <c r="D336" t="s">
        <v>68</v>
      </c>
    </row>
    <row r="337" spans="1:16">
      <c r="B337" t="s">
        <v>21</v>
      </c>
      <c r="C337" t="s">
        <v>503</v>
      </c>
      <c r="D337" t="s">
        <v>504</v>
      </c>
      <c r="E337" t="s">
        <v>2</v>
      </c>
      <c r="F337" t="s">
        <v>62</v>
      </c>
      <c r="H337" t="s">
        <v>505</v>
      </c>
      <c r="I337" t="s">
        <v>506</v>
      </c>
    </row>
    <row r="338" spans="1:16">
      <c r="B338" t="s">
        <v>21</v>
      </c>
      <c r="C338" t="s">
        <v>493</v>
      </c>
      <c r="D338" t="s">
        <v>507</v>
      </c>
      <c r="E338" t="s">
        <v>2</v>
      </c>
      <c r="F338" t="s">
        <v>62</v>
      </c>
      <c r="H338" t="s">
        <v>508</v>
      </c>
      <c r="I338" t="s">
        <v>509</v>
      </c>
    </row>
    <row r="339" spans="1:16">
      <c r="B339" t="s">
        <v>21</v>
      </c>
      <c r="C339" t="s">
        <v>510</v>
      </c>
      <c r="D339" t="s">
        <v>511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512</v>
      </c>
      <c r="D340" t="s">
        <v>513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514</v>
      </c>
      <c r="D341" t="s">
        <v>515</v>
      </c>
      <c r="E341" t="s">
        <v>2</v>
      </c>
      <c r="F341" t="s">
        <v>64</v>
      </c>
    </row>
    <row r="342" spans="1:16">
      <c r="A342" s="1" t="b">
        <v>0</v>
      </c>
      <c r="B342" s="1" t="s">
        <v>517</v>
      </c>
      <c r="C342" s="1" t="s">
        <v>517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481</v>
      </c>
      <c r="D343" t="s">
        <v>518</v>
      </c>
      <c r="E343" t="s">
        <v>2</v>
      </c>
      <c r="F343" t="s">
        <v>62</v>
      </c>
      <c r="H343" t="s">
        <v>521</v>
      </c>
      <c r="I343" t="s">
        <v>522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519</v>
      </c>
      <c r="D344" t="s">
        <v>520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526</v>
      </c>
      <c r="C345" t="s">
        <v>524</v>
      </c>
      <c r="D345" s="1" t="s">
        <v>68</v>
      </c>
    </row>
    <row r="346" spans="1:16">
      <c r="B346" t="s">
        <v>21</v>
      </c>
      <c r="C346" t="s">
        <v>523</v>
      </c>
      <c r="D346" s="1" t="s">
        <v>525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528</v>
      </c>
      <c r="C357" t="s">
        <v>527</v>
      </c>
      <c r="D357" t="s">
        <v>68</v>
      </c>
    </row>
    <row r="358" spans="1:18">
      <c r="B358" t="s">
        <v>21</v>
      </c>
      <c r="C358" t="s">
        <v>529</v>
      </c>
      <c r="D358" t="s">
        <v>530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532</v>
      </c>
      <c r="D359" t="s">
        <v>531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517</v>
      </c>
      <c r="C360" s="1" t="s">
        <v>517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481</v>
      </c>
      <c r="D361" t="s">
        <v>518</v>
      </c>
      <c r="E361" t="s">
        <v>2</v>
      </c>
      <c r="F361" t="s">
        <v>62</v>
      </c>
      <c r="G361"/>
      <c r="H361" t="s">
        <v>521</v>
      </c>
      <c r="I361" t="s">
        <v>522</v>
      </c>
      <c r="J361"/>
      <c r="K361"/>
    </row>
    <row r="362" spans="1:18" s="1" customFormat="1" ht="15">
      <c r="A362" s="10"/>
      <c r="B362" t="s">
        <v>22</v>
      </c>
      <c r="C362" t="s">
        <v>519</v>
      </c>
      <c r="D362" t="s">
        <v>520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534</v>
      </c>
      <c r="C363" t="s">
        <v>533</v>
      </c>
      <c r="D363" s="1" t="s">
        <v>68</v>
      </c>
    </row>
    <row r="364" spans="1:18">
      <c r="B364" t="s">
        <v>21</v>
      </c>
      <c r="C364" t="s">
        <v>535</v>
      </c>
      <c r="D364" t="s">
        <v>536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540</v>
      </c>
      <c r="C365" t="s">
        <v>537</v>
      </c>
      <c r="D365" s="1" t="s">
        <v>68</v>
      </c>
    </row>
    <row r="366" spans="1:18">
      <c r="B366" t="s">
        <v>21</v>
      </c>
      <c r="C366" t="s">
        <v>539</v>
      </c>
      <c r="D366" t="s">
        <v>538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A2" sqref="A2:E12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441</v>
      </c>
      <c r="B1" t="s">
        <v>438</v>
      </c>
      <c r="C1" t="s">
        <v>439</v>
      </c>
      <c r="D1" t="s">
        <v>659</v>
      </c>
      <c r="E1" t="s">
        <v>5</v>
      </c>
    </row>
    <row r="2" spans="1:7" s="22" customFormat="1">
      <c r="A2" s="22" t="s">
        <v>645</v>
      </c>
      <c r="B2" s="22" t="s">
        <v>646</v>
      </c>
      <c r="C2" s="22" t="s">
        <v>647</v>
      </c>
      <c r="D2" s="22" t="s">
        <v>648</v>
      </c>
      <c r="E2" s="22" t="s">
        <v>656</v>
      </c>
    </row>
    <row r="3" spans="1:7" s="22" customFormat="1">
      <c r="A3" s="22" t="s">
        <v>593</v>
      </c>
      <c r="B3" s="22" t="s">
        <v>445</v>
      </c>
      <c r="C3" s="22" t="s">
        <v>594</v>
      </c>
      <c r="D3" s="22" t="s">
        <v>649</v>
      </c>
      <c r="E3" s="22" t="s">
        <v>657</v>
      </c>
    </row>
    <row r="4" spans="1:7" s="22" customFormat="1">
      <c r="A4" s="22" t="s">
        <v>595</v>
      </c>
      <c r="B4" s="22" t="s">
        <v>446</v>
      </c>
      <c r="C4" s="22" t="s">
        <v>596</v>
      </c>
      <c r="D4" s="22" t="s">
        <v>650</v>
      </c>
      <c r="E4" s="22" t="s">
        <v>657</v>
      </c>
    </row>
    <row r="5" spans="1:7" s="22" customFormat="1">
      <c r="A5" s="22" t="s">
        <v>597</v>
      </c>
      <c r="B5" s="22" t="s">
        <v>447</v>
      </c>
      <c r="C5" s="22" t="s">
        <v>598</v>
      </c>
      <c r="D5" s="22" t="s">
        <v>651</v>
      </c>
      <c r="E5" s="22" t="s">
        <v>657</v>
      </c>
    </row>
    <row r="6" spans="1:7" s="22" customFormat="1">
      <c r="A6" s="22" t="s">
        <v>599</v>
      </c>
      <c r="B6" s="22" t="s">
        <v>445</v>
      </c>
      <c r="C6" s="22" t="s">
        <v>600</v>
      </c>
      <c r="D6" s="22" t="s">
        <v>652</v>
      </c>
      <c r="E6" s="22" t="s">
        <v>722</v>
      </c>
    </row>
    <row r="7" spans="1:7" s="22" customFormat="1">
      <c r="A7" s="22" t="s">
        <v>601</v>
      </c>
      <c r="B7" s="22" t="s">
        <v>446</v>
      </c>
      <c r="C7" s="22" t="s">
        <v>602</v>
      </c>
      <c r="D7" s="22" t="s">
        <v>650</v>
      </c>
      <c r="E7" s="22" t="s">
        <v>722</v>
      </c>
    </row>
    <row r="8" spans="1:7" s="22" customFormat="1">
      <c r="A8" s="22" t="s">
        <v>440</v>
      </c>
      <c r="B8" s="22" t="s">
        <v>447</v>
      </c>
      <c r="C8" s="22" t="s">
        <v>603</v>
      </c>
      <c r="D8" s="22" t="s">
        <v>651</v>
      </c>
      <c r="E8" s="22" t="s">
        <v>723</v>
      </c>
    </row>
    <row r="9" spans="1:7" s="22" customFormat="1">
      <c r="A9" s="22" t="s">
        <v>604</v>
      </c>
      <c r="B9" s="22" t="s">
        <v>448</v>
      </c>
      <c r="C9" s="22" t="s">
        <v>605</v>
      </c>
      <c r="D9" s="22" t="s">
        <v>653</v>
      </c>
      <c r="E9" s="22" t="s">
        <v>723</v>
      </c>
    </row>
    <row r="10" spans="1:7">
      <c r="A10" s="22" t="s">
        <v>606</v>
      </c>
      <c r="B10" s="22" t="s">
        <v>654</v>
      </c>
      <c r="C10" s="22" t="s">
        <v>607</v>
      </c>
      <c r="D10" s="22" t="s">
        <v>655</v>
      </c>
      <c r="E10" s="22" t="s">
        <v>723</v>
      </c>
    </row>
    <row r="11" spans="1:7" s="22" customFormat="1">
      <c r="A11" s="22" t="s">
        <v>724</v>
      </c>
      <c r="B11" s="22" t="s">
        <v>446</v>
      </c>
      <c r="C11" s="22" t="s">
        <v>725</v>
      </c>
      <c r="D11" s="22" t="s">
        <v>726</v>
      </c>
      <c r="E11" s="22" t="s">
        <v>658</v>
      </c>
    </row>
    <row r="12" spans="1:7" s="22" customFormat="1">
      <c r="A12" s="22" t="s">
        <v>727</v>
      </c>
      <c r="B12" s="22" t="s">
        <v>447</v>
      </c>
      <c r="C12" s="22" t="s">
        <v>728</v>
      </c>
      <c r="D12" s="22" t="s">
        <v>726</v>
      </c>
      <c r="E12" s="22" t="s">
        <v>658</v>
      </c>
    </row>
    <row r="13" spans="1:7" s="22" customFormat="1"/>
    <row r="14" spans="1:7" s="22" customFormat="1"/>
    <row r="15" spans="1:7">
      <c r="A15" t="s">
        <v>573</v>
      </c>
      <c r="C15" s="11" t="s">
        <v>557</v>
      </c>
      <c r="E15" t="s">
        <v>558</v>
      </c>
      <c r="G15" t="s">
        <v>575</v>
      </c>
    </row>
    <row r="16" spans="1:7">
      <c r="A16" t="s">
        <v>456</v>
      </c>
      <c r="C16" t="b">
        <v>1</v>
      </c>
      <c r="E16" t="s">
        <v>559</v>
      </c>
      <c r="G16" t="s">
        <v>467</v>
      </c>
    </row>
    <row r="17" spans="1:21">
      <c r="A17" t="s">
        <v>454</v>
      </c>
      <c r="C17" t="b">
        <v>0</v>
      </c>
      <c r="E17" t="s">
        <v>547</v>
      </c>
    </row>
    <row r="18" spans="1:21" s="22" customFormat="1"/>
    <row r="20" spans="1:21">
      <c r="A20" t="s">
        <v>551</v>
      </c>
      <c r="C20" t="s">
        <v>552</v>
      </c>
      <c r="F20" t="s">
        <v>15</v>
      </c>
      <c r="I20" t="s">
        <v>560</v>
      </c>
      <c r="L20" t="s">
        <v>563</v>
      </c>
      <c r="O20" t="s">
        <v>567</v>
      </c>
      <c r="R20" s="22" t="s">
        <v>555</v>
      </c>
      <c r="U20" s="22" t="s">
        <v>556</v>
      </c>
    </row>
    <row r="21" spans="1:21">
      <c r="A21" t="s">
        <v>552</v>
      </c>
      <c r="F21" t="s">
        <v>574</v>
      </c>
      <c r="G21" t="s">
        <v>456</v>
      </c>
      <c r="H21" t="s">
        <v>576</v>
      </c>
      <c r="I21" s="1" t="s">
        <v>541</v>
      </c>
      <c r="J21" s="21">
        <v>0.01</v>
      </c>
      <c r="K21" s="23" t="s">
        <v>581</v>
      </c>
      <c r="L21" s="1" t="s">
        <v>565</v>
      </c>
      <c r="M21">
        <v>30</v>
      </c>
      <c r="N21" t="s">
        <v>583</v>
      </c>
      <c r="O21" t="s">
        <v>4</v>
      </c>
      <c r="P21">
        <v>30</v>
      </c>
      <c r="Q21" s="22" t="s">
        <v>583</v>
      </c>
    </row>
    <row r="22" spans="1:21">
      <c r="A22" t="s">
        <v>15</v>
      </c>
      <c r="F22" t="s">
        <v>4</v>
      </c>
      <c r="G22">
        <v>30</v>
      </c>
      <c r="H22" t="s">
        <v>592</v>
      </c>
      <c r="I22" s="1" t="s">
        <v>546</v>
      </c>
      <c r="J22" s="21">
        <v>0.01</v>
      </c>
      <c r="K22" t="s">
        <v>580</v>
      </c>
      <c r="L22" s="23" t="s">
        <v>568</v>
      </c>
      <c r="M22">
        <v>5</v>
      </c>
      <c r="N22" s="22" t="s">
        <v>582</v>
      </c>
      <c r="O22" s="23" t="s">
        <v>568</v>
      </c>
      <c r="P22">
        <v>3</v>
      </c>
      <c r="Q22" t="s">
        <v>582</v>
      </c>
    </row>
    <row r="23" spans="1:21">
      <c r="A23" t="s">
        <v>545</v>
      </c>
      <c r="I23" s="1" t="s">
        <v>561</v>
      </c>
      <c r="J23" s="21">
        <v>45036000000000</v>
      </c>
      <c r="K23" t="s">
        <v>579</v>
      </c>
      <c r="L23" s="1" t="s">
        <v>564</v>
      </c>
      <c r="M23">
        <v>2</v>
      </c>
      <c r="N23" t="s">
        <v>587</v>
      </c>
      <c r="O23" s="23" t="s">
        <v>569</v>
      </c>
      <c r="P23">
        <v>0.85</v>
      </c>
      <c r="Q23" t="s">
        <v>588</v>
      </c>
    </row>
    <row r="24" spans="1:21">
      <c r="A24" t="s">
        <v>554</v>
      </c>
      <c r="I24" s="1" t="s">
        <v>562</v>
      </c>
      <c r="J24">
        <v>100</v>
      </c>
      <c r="K24" t="s">
        <v>578</v>
      </c>
      <c r="L24" t="s">
        <v>584</v>
      </c>
      <c r="M24">
        <v>2</v>
      </c>
      <c r="N24" t="s">
        <v>585</v>
      </c>
      <c r="O24" s="23" t="s">
        <v>570</v>
      </c>
      <c r="P24">
        <v>2</v>
      </c>
      <c r="Q24" t="s">
        <v>590</v>
      </c>
    </row>
    <row r="25" spans="1:21">
      <c r="A25" t="s">
        <v>553</v>
      </c>
      <c r="I25" s="1" t="s">
        <v>542</v>
      </c>
      <c r="J25" s="23" t="s">
        <v>543</v>
      </c>
      <c r="L25" s="1" t="s">
        <v>566</v>
      </c>
      <c r="M25" s="21">
        <v>0.01</v>
      </c>
      <c r="N25" s="23" t="s">
        <v>586</v>
      </c>
      <c r="O25" s="23" t="s">
        <v>571</v>
      </c>
      <c r="P25">
        <v>2</v>
      </c>
      <c r="Q25" s="22" t="s">
        <v>591</v>
      </c>
    </row>
    <row r="26" spans="1:21">
      <c r="A26" t="s">
        <v>555</v>
      </c>
      <c r="I26" s="1" t="s">
        <v>544</v>
      </c>
      <c r="J26" s="23">
        <v>2</v>
      </c>
      <c r="K26" t="s">
        <v>577</v>
      </c>
      <c r="L26" s="1" t="s">
        <v>541</v>
      </c>
      <c r="M26" s="21">
        <v>0.01</v>
      </c>
      <c r="N26" s="23" t="s">
        <v>581</v>
      </c>
      <c r="O26" s="23" t="s">
        <v>572</v>
      </c>
      <c r="P26">
        <v>0.8</v>
      </c>
      <c r="Q26" t="s">
        <v>589</v>
      </c>
    </row>
    <row r="27" spans="1:21">
      <c r="A27" t="s">
        <v>556</v>
      </c>
      <c r="L27" s="1" t="s">
        <v>546</v>
      </c>
      <c r="M27" s="21">
        <v>0.01</v>
      </c>
      <c r="N27" s="22" t="s">
        <v>580</v>
      </c>
      <c r="O27" s="23" t="s">
        <v>542</v>
      </c>
      <c r="P27" s="23" t="s">
        <v>543</v>
      </c>
    </row>
    <row r="28" spans="1:21">
      <c r="L28" s="1" t="s">
        <v>561</v>
      </c>
      <c r="M28" s="21">
        <v>45036000000000</v>
      </c>
      <c r="N28" s="22" t="s">
        <v>579</v>
      </c>
      <c r="O28" s="23" t="s">
        <v>544</v>
      </c>
      <c r="P28" s="23">
        <v>2</v>
      </c>
      <c r="Q28" s="22" t="s">
        <v>577</v>
      </c>
    </row>
    <row r="29" spans="1:21">
      <c r="L29" s="1" t="s">
        <v>562</v>
      </c>
      <c r="M29" s="22">
        <v>100</v>
      </c>
      <c r="N29" s="22" t="s">
        <v>578</v>
      </c>
    </row>
    <row r="30" spans="1:21">
      <c r="L30" s="1" t="s">
        <v>542</v>
      </c>
      <c r="M30" s="23" t="s">
        <v>543</v>
      </c>
    </row>
    <row r="31" spans="1:21">
      <c r="L31" s="1" t="s">
        <v>544</v>
      </c>
      <c r="M31" s="23">
        <v>2</v>
      </c>
      <c r="N31" s="22" t="s">
        <v>577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2015-01-06T14:40:25Z</dcterms:modified>
</cp:coreProperties>
</file>