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<sst xmlns="http://schemas.openxmlformats.org/spreadsheetml/2006/main" count="51" uniqueCount="21">
  <si>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Electric Fields &amp; Potential</t>
  </si>
  <si>
    <t xml:space="preserve">Measure</t>
  </si>
  <si>
    <t xml:space="preserve">Calculate</t>
  </si>
  <si>
    <t xml:space="preserve">radius(cm)</t>
  </si>
  <si>
    <t xml:space="preserve">uncertainty</t>
  </si>
  <si>
    <t xml:space="preserve">V_1</t>
  </si>
  <si>
    <t xml:space="preserve">V_2</t>
  </si>
  <si>
    <t xml:space="preserve">V_3</t>
  </si>
  <si>
    <t xml:space="preserve">V_avg</t>
  </si>
  <si>
    <t xml:space="preserve">Delta V_avg</t>
  </si>
  <si>
    <t xml:space="preserve">Delta r</t>
  </si>
  <si>
    <t xml:space="preserve">E = Delta V/r</t>
  </si>
  <si>
    <t xml:space="preserve">r_mid</t>
  </si>
  <si>
    <t xml:space="preserve">ln(E)</t>
  </si>
  <si>
    <t xml:space="preserve">uncertainty (ln(E)only)</t>
  </si>
  <si>
    <t xml:space="preserve">uncertainty (ln(E)&amp;ln(r))</t>
  </si>
  <si>
    <t xml:space="preserve">ln(r_mid)</t>
  </si>
  <si>
    <t xml:space="preserve">n</t>
  </si>
  <si>
    <t xml:space="preserve">(converted)</t>
  </si>
  <si>
    <t xml:space="preserve">radius(m)</t>
  </si>
  <si>
    <t xml:space="preserve">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</si>
</sst>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CCFFFF"/>
      </patternFill>
    </fill>
    <fill>
      <patternFill patternType="solid">
        <fgColor theme="5" tint="0.5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7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3"/>
  <sheetViews>
    <sheetView showFormulas="false" showGridLines="true" showRowColHeaders="true" showZeros="true" rightToLeft="false" tabSelected="true" showOutlineSymbols="true" defaultGridColor="true" view="normal" topLeftCell="Q12" colorId="64" zoomScale="100" zoomScaleNormal="100" zoomScalePageLayoutView="100" workbookViewId="0">
      <selection pane="topLeft" activeCell="T33" activeCellId="0" sqref="T33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71"/>
    <col collapsed="false" customWidth="true" hidden="false" outlineLevel="0" max="8" min="7" style="0" width="10.71"/>
    <col collapsed="false" customWidth="true" hidden="false" outlineLevel="0" max="9" min="9" style="0" width="10.57"/>
    <col collapsed="false" customWidth="true" hidden="false" outlineLevel="0" max="11" min="11" style="0" width="10.57"/>
    <col collapsed="false" customWidth="true" hidden="false" outlineLevel="0" max="12" min="12" style="0" width="11.28"/>
    <col collapsed="false" customWidth="true" hidden="false" outlineLevel="0" max="13" min="13" style="0" width="10.57"/>
    <col collapsed="false" customWidth="true" hidden="false" outlineLevel="0" max="15" min="15" style="0" width="10.57"/>
    <col collapsed="false" customWidth="true" hidden="false" outlineLevel="0" max="16" min="16" style="0" width="11.15"/>
    <col collapsed="false" customWidth="true" hidden="false" outlineLevel="0" max="18" min="17" style="0" width="19.86"/>
    <col collapsed="false" customWidth="true" hidden="false" outlineLevel="0" max="20" min="20" style="0" width="10.57"/>
    <col collapsed="false" customWidth="true" hidden="false" outlineLevel="0" max="22" min="22" style="0" width="10.57"/>
  </cols>
  <sheetData>
    <row r="1" customFormat="false" ht="15" hidden="false" customHeight="false" outlineLevel="0" collapsed="false">
      <c r="A1" s="1" t="s">
        <v>0</v>
      </c>
      <c r="B1" s="1"/>
      <c r="C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6.1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3" t="s">
        <v>4</v>
      </c>
      <c r="H4" s="3" t="s">
        <v>9</v>
      </c>
      <c r="I4" s="3" t="s">
        <v>4</v>
      </c>
      <c r="J4" s="3" t="s">
        <v>10</v>
      </c>
      <c r="K4" s="3" t="s">
        <v>4</v>
      </c>
      <c r="L4" s="3" t="s">
        <v>11</v>
      </c>
      <c r="M4" s="3" t="s">
        <v>4</v>
      </c>
      <c r="N4" s="3" t="s">
        <v>12</v>
      </c>
      <c r="O4" s="3" t="s">
        <v>4</v>
      </c>
      <c r="P4" s="3" t="s">
        <v>13</v>
      </c>
      <c r="Q4" s="3" t="s">
        <v>14</v>
      </c>
      <c r="R4" s="4" t="s">
        <v>15</v>
      </c>
      <c r="S4" s="3" t="s">
        <v>16</v>
      </c>
      <c r="T4" s="3" t="s">
        <v>4</v>
      </c>
      <c r="U4" s="3" t="s">
        <v>17</v>
      </c>
      <c r="V4" s="3" t="s">
        <v>4</v>
      </c>
    </row>
    <row r="5" customFormat="false" ht="15" hidden="false" customHeight="false" outlineLevel="0" collapsed="false">
      <c r="A5" s="2" t="n">
        <v>1</v>
      </c>
      <c r="B5" s="2" t="n">
        <v>0.1</v>
      </c>
      <c r="C5" s="2" t="n">
        <v>16.9</v>
      </c>
      <c r="D5" s="2" t="n">
        <v>16.3</v>
      </c>
      <c r="E5" s="2" t="n">
        <v>17.2</v>
      </c>
      <c r="F5" s="3" t="n">
        <f aca="false">AVERAGE(C5:E5)</f>
        <v>16.8</v>
      </c>
      <c r="G5" s="3" t="n">
        <f aca="false">(STDEV(C5:E5))/(SQRT(3))</f>
        <v>0.264575131106459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2" t="n">
        <v>1.5</v>
      </c>
      <c r="B6" s="2" t="n">
        <v>0.1</v>
      </c>
      <c r="C6" s="2" t="n">
        <v>13.9</v>
      </c>
      <c r="D6" s="2" t="n">
        <v>13.8</v>
      </c>
      <c r="E6" s="2" t="n">
        <v>15</v>
      </c>
      <c r="F6" s="3" t="n">
        <f aca="false">AVERAGE(C6:E6)</f>
        <v>14.2333333333333</v>
      </c>
      <c r="G6" s="3" t="n">
        <f aca="false">(STDEV(C6:E6))/(SQRT(3))</f>
        <v>0.384418753155693</v>
      </c>
      <c r="H6" s="3" t="n">
        <f aca="false">F6-F5</f>
        <v>-2.56666666666667</v>
      </c>
      <c r="I6" s="3" t="n">
        <f aca="false">SQRT((G6^2)+(G5^2))</f>
        <v>0.466666666666666</v>
      </c>
      <c r="J6" s="3" t="n">
        <f aca="false">A6-A5</f>
        <v>0.5</v>
      </c>
      <c r="K6" s="3" t="n">
        <f aca="false">SQRT((B6^2)+(B5^2))</f>
        <v>0.14142135623731</v>
      </c>
      <c r="L6" s="3" t="n">
        <f aca="false">-(H6/J6)</f>
        <v>5.13333333333333</v>
      </c>
      <c r="M6" s="3" t="n">
        <f aca="false">L6*(SQRT(((I6/H6)^2)+((-1*(K6/J6))^2)))</f>
        <v>1.72603592083131</v>
      </c>
      <c r="N6" s="3" t="n">
        <f aca="false">AVERAGE(A5:A6)</f>
        <v>1.25</v>
      </c>
      <c r="O6" s="3" t="n">
        <f aca="false">(STDEV(A5:A6))/(SQRT(2))</f>
        <v>0.25</v>
      </c>
      <c r="P6" s="5" t="n">
        <f aca="false">LN(L6)</f>
        <v>1.63575522075147</v>
      </c>
      <c r="Q6" s="6" t="n">
        <f aca="false">ABS((LN(L6+M6))-(LN(L6)))</f>
        <v>0.289860271302029</v>
      </c>
      <c r="R6" s="6" t="n">
        <f aca="false">SQRT((Q6^2)+(T6^2))</f>
        <v>0.342432660461961</v>
      </c>
      <c r="S6" s="7" t="n">
        <f aca="false">LN(N6/100)</f>
        <v>-4.38202663467388</v>
      </c>
      <c r="T6" s="5" t="n">
        <f aca="false">ABS((LN(N6+O6))-(LN(N6)))</f>
        <v>0.182321556793955</v>
      </c>
      <c r="U6" s="3"/>
      <c r="V6" s="3"/>
    </row>
    <row r="7" customFormat="false" ht="15" hidden="false" customHeight="false" outlineLevel="0" collapsed="false">
      <c r="A7" s="2" t="n">
        <v>2</v>
      </c>
      <c r="B7" s="2" t="n">
        <v>0.1</v>
      </c>
      <c r="C7" s="2" t="n">
        <v>11.4</v>
      </c>
      <c r="D7" s="2" t="n">
        <v>11.7</v>
      </c>
      <c r="E7" s="2" t="n">
        <v>13.5</v>
      </c>
      <c r="F7" s="3" t="n">
        <f aca="false">AVERAGE(C7:E7)</f>
        <v>12.2</v>
      </c>
      <c r="G7" s="3" t="n">
        <f aca="false">(STDEV(C7:E7))/(SQRT(3))</f>
        <v>0.6557438524302</v>
      </c>
      <c r="H7" s="3" t="n">
        <f aca="false">F7-F6</f>
        <v>-2.03333333333333</v>
      </c>
      <c r="I7" s="3" t="n">
        <f aca="false">SQRT((G7^2)+(G6^2))</f>
        <v>0.760116950066092</v>
      </c>
      <c r="J7" s="3" t="n">
        <f aca="false">A7-A6</f>
        <v>0.5</v>
      </c>
      <c r="K7" s="3" t="n">
        <f aca="false">SQRT((B7^2)+(B6^2))</f>
        <v>0.14142135623731</v>
      </c>
      <c r="L7" s="3" t="n">
        <f aca="false">-(H7/J7)</f>
        <v>4.06666666666667</v>
      </c>
      <c r="M7" s="3" t="n">
        <f aca="false">L7*(SQRT(((I7/H7)^2)+((-1*(K7/J7))^2)))</f>
        <v>1.90634029840775</v>
      </c>
      <c r="N7" s="3" t="n">
        <f aca="false">AVERAGE(A6:A7)</f>
        <v>1.75</v>
      </c>
      <c r="O7" s="3" t="n">
        <f aca="false">(STDEV(A6:A7))/(SQRT(2))</f>
        <v>0.25</v>
      </c>
      <c r="P7" s="5" t="n">
        <f aca="false">LN(L7)</f>
        <v>1.4028236630711</v>
      </c>
      <c r="Q7" s="6" t="n">
        <f aca="false">ABS((LN(L7+M7))-(LN(L7)))</f>
        <v>0.384426816771543</v>
      </c>
      <c r="R7" s="6" t="n">
        <f aca="false">SQRT((Q7^2)+(T7^2))</f>
        <v>0.40695774998069</v>
      </c>
      <c r="S7" s="7" t="n">
        <f aca="false">LN(N7/100)</f>
        <v>-4.04555439805267</v>
      </c>
      <c r="T7" s="5" t="n">
        <f aca="false">ABS((LN(N7+O7))-(LN(N7)))</f>
        <v>0.133531392624523</v>
      </c>
      <c r="U7" s="3"/>
      <c r="V7" s="3"/>
    </row>
    <row r="8" customFormat="false" ht="15" hidden="false" customHeight="false" outlineLevel="0" collapsed="false">
      <c r="A8" s="2" t="n">
        <v>2.5</v>
      </c>
      <c r="B8" s="2" t="n">
        <v>0.1</v>
      </c>
      <c r="C8" s="2" t="n">
        <v>10.1</v>
      </c>
      <c r="D8" s="2" t="n">
        <v>10.3</v>
      </c>
      <c r="E8" s="2" t="n">
        <v>11.5</v>
      </c>
      <c r="F8" s="3" t="n">
        <f aca="false">AVERAGE(C8:E8)</f>
        <v>10.6333333333333</v>
      </c>
      <c r="G8" s="3" t="n">
        <f aca="false">(STDEV(C8:E8))/(SQRT(3))</f>
        <v>0.4371625682868</v>
      </c>
      <c r="H8" s="3" t="n">
        <f aca="false">F8-F7</f>
        <v>-1.56666666666667</v>
      </c>
      <c r="I8" s="3" t="n">
        <f aca="false">SQRT((G8^2)+(G7^2))</f>
        <v>0.788106027835793</v>
      </c>
      <c r="J8" s="3" t="n">
        <f aca="false">A8-A7</f>
        <v>0.5</v>
      </c>
      <c r="K8" s="3" t="n">
        <f aca="false">SQRT((B8^2)+(B7^2))</f>
        <v>0.14142135623731</v>
      </c>
      <c r="L8" s="3" t="n">
        <f aca="false">-(H8/J8)</f>
        <v>3.13333333333334</v>
      </c>
      <c r="M8" s="3" t="n">
        <f aca="false">L8*(SQRT(((I8/H8)^2)+((-1*(K8/J8))^2)))</f>
        <v>1.80827726487579</v>
      </c>
      <c r="N8" s="3" t="n">
        <f aca="false">AVERAGE(A7:A8)</f>
        <v>2.25</v>
      </c>
      <c r="O8" s="3" t="n">
        <f aca="false">(STDEV(A7:A8))/(SQRT(2))</f>
        <v>0.25</v>
      </c>
      <c r="P8" s="5" t="n">
        <f aca="false">LN(L8)</f>
        <v>1.14209740060785</v>
      </c>
      <c r="Q8" s="6" t="n">
        <f aca="false">ABS((LN(L8+M8))-(LN(L8)))</f>
        <v>0.455593909481229</v>
      </c>
      <c r="R8" s="6" t="n">
        <f aca="false">SQRT((Q8^2)+(T8^2))</f>
        <v>0.467618058479432</v>
      </c>
      <c r="S8" s="7" t="n">
        <f aca="false">LN(N8/100)</f>
        <v>-3.79423996977176</v>
      </c>
      <c r="T8" s="5" t="n">
        <f aca="false">ABS((LN(N8+O8))-(LN(N8)))</f>
        <v>0.105360515657826</v>
      </c>
      <c r="U8" s="3"/>
      <c r="V8" s="3"/>
    </row>
    <row r="9" customFormat="false" ht="15" hidden="false" customHeight="false" outlineLevel="0" collapsed="false">
      <c r="A9" s="2" t="n">
        <v>3</v>
      </c>
      <c r="B9" s="2" t="n">
        <v>0.1</v>
      </c>
      <c r="C9" s="2" t="n">
        <v>8.8</v>
      </c>
      <c r="D9" s="2" t="n">
        <v>9</v>
      </c>
      <c r="E9" s="2" t="n">
        <v>10</v>
      </c>
      <c r="F9" s="3" t="n">
        <f aca="false">AVERAGE(C9:E9)</f>
        <v>9.26666666666667</v>
      </c>
      <c r="G9" s="3" t="n">
        <f aca="false">(STDEV(C9:E9))/(SQRT(3))</f>
        <v>0.371184290855335</v>
      </c>
      <c r="H9" s="3" t="n">
        <f aca="false">F9-F8</f>
        <v>-1.36666666666667</v>
      </c>
      <c r="I9" s="3" t="n">
        <f aca="false">SQRT((G9^2)+(G8^2))</f>
        <v>0.573488351136175</v>
      </c>
      <c r="J9" s="3" t="n">
        <f aca="false">A9-A8</f>
        <v>0.5</v>
      </c>
      <c r="K9" s="3" t="n">
        <f aca="false">SQRT((B9^2)+(B8^2))</f>
        <v>0.14142135623731</v>
      </c>
      <c r="L9" s="3" t="n">
        <f aca="false">-(H9/J9)</f>
        <v>2.73333333333333</v>
      </c>
      <c r="M9" s="3" t="n">
        <f aca="false">L9*(SQRT(((I9/H9)^2)+((-1*(K9/J9))^2)))</f>
        <v>1.38320079686372</v>
      </c>
      <c r="N9" s="3" t="n">
        <f aca="false">AVERAGE(A8:A9)</f>
        <v>2.75</v>
      </c>
      <c r="O9" s="3" t="n">
        <f aca="false">(STDEV(A8:A9))/(SQRT(2))</f>
        <v>0.25</v>
      </c>
      <c r="P9" s="5" t="n">
        <f aca="false">LN(L9)</f>
        <v>1.0055218656021</v>
      </c>
      <c r="Q9" s="6" t="n">
        <f aca="false">ABS((LN(L9+M9))-(LN(L9)))</f>
        <v>0.409489713191674</v>
      </c>
      <c r="R9" s="6" t="n">
        <f aca="false">SQRT((Q9^2)+(T9^2))</f>
        <v>0.418632063912251</v>
      </c>
      <c r="S9" s="7" t="n">
        <f aca="false">LN(N9/100)</f>
        <v>-3.59356927430961</v>
      </c>
      <c r="T9" s="5" t="n">
        <f aca="false">ABS((LN(N9+O9))-(LN(N9)))</f>
        <v>0.0870113769896299</v>
      </c>
      <c r="U9" s="3"/>
      <c r="V9" s="3"/>
    </row>
    <row r="10" customFormat="false" ht="15" hidden="false" customHeight="false" outlineLevel="0" collapsed="false">
      <c r="A10" s="2" t="n">
        <v>3.5</v>
      </c>
      <c r="B10" s="2" t="n">
        <v>0.1</v>
      </c>
      <c r="C10" s="2" t="n">
        <v>7.4</v>
      </c>
      <c r="D10" s="2" t="n">
        <v>8</v>
      </c>
      <c r="E10" s="2" t="n">
        <v>8.6</v>
      </c>
      <c r="F10" s="3" t="n">
        <f aca="false">AVERAGE(C10:E10)</f>
        <v>8</v>
      </c>
      <c r="G10" s="3" t="n">
        <f aca="false">(STDEV(C10:E10))/(SQRT(3))</f>
        <v>0.346410161513775</v>
      </c>
      <c r="H10" s="3" t="n">
        <f aca="false">F10-F9</f>
        <v>-1.26666666666667</v>
      </c>
      <c r="I10" s="3" t="n">
        <f aca="false">SQRT((G10^2)+(G9^2))</f>
        <v>0.507718207057594</v>
      </c>
      <c r="J10" s="3" t="n">
        <f aca="false">A10-A9</f>
        <v>0.5</v>
      </c>
      <c r="K10" s="3" t="n">
        <f aca="false">SQRT((B10^2)+(B9^2))</f>
        <v>0.14142135623731</v>
      </c>
      <c r="L10" s="3" t="n">
        <f aca="false">-(H10/J10)</f>
        <v>2.53333333333334</v>
      </c>
      <c r="M10" s="3" t="n">
        <f aca="false">L10*(SQRT(((I10/H10)^2)+((-1*(K10/J10))^2)))</f>
        <v>1.24279255442464</v>
      </c>
      <c r="N10" s="3" t="n">
        <f aca="false">AVERAGE(A9:A10)</f>
        <v>3.25</v>
      </c>
      <c r="O10" s="3" t="n">
        <f aca="false">(STDEV(A9:A10))/(SQRT(2))</f>
        <v>0.25</v>
      </c>
      <c r="P10" s="5" t="n">
        <f aca="false">LN(L10)</f>
        <v>0.929535958624176</v>
      </c>
      <c r="Q10" s="6" t="n">
        <f aca="false">ABS((LN(L10+M10))-(LN(L10)))</f>
        <v>0.399162628022305</v>
      </c>
      <c r="R10" s="6" t="n">
        <f aca="false">SQRT((Q10^2)+(T10^2))</f>
        <v>0.405983737539338</v>
      </c>
      <c r="S10" s="7" t="n">
        <f aca="false">LN(N10/100)</f>
        <v>-3.42651518964645</v>
      </c>
      <c r="T10" s="5" t="n">
        <f aca="false">ABS((LN(N10+O10))-(LN(N10)))</f>
        <v>0.0741079721537219</v>
      </c>
      <c r="U10" s="3"/>
      <c r="V10" s="3"/>
    </row>
    <row r="11" customFormat="false" ht="15" hidden="false" customHeight="false" outlineLevel="0" collapsed="false">
      <c r="A11" s="2" t="n">
        <v>4</v>
      </c>
      <c r="B11" s="2" t="n">
        <v>0.1</v>
      </c>
      <c r="C11" s="2" t="n">
        <v>6.5</v>
      </c>
      <c r="D11" s="2" t="n">
        <v>6.8</v>
      </c>
      <c r="E11" s="2" t="n">
        <v>7.6</v>
      </c>
      <c r="F11" s="3" t="n">
        <f aca="false">AVERAGE(C11:E11)</f>
        <v>6.96666666666667</v>
      </c>
      <c r="G11" s="3" t="n">
        <f aca="false">(STDEV(C11:E11))/(SQRT(3))</f>
        <v>0.32829526005987</v>
      </c>
      <c r="H11" s="3" t="n">
        <f aca="false">F11-F10</f>
        <v>-1.03333333333333</v>
      </c>
      <c r="I11" s="3" t="n">
        <f aca="false">SQRT((G11^2)+(G10^2))</f>
        <v>0.477260702109212</v>
      </c>
      <c r="J11" s="3" t="n">
        <f aca="false">A11-A10</f>
        <v>0.5</v>
      </c>
      <c r="K11" s="3" t="n">
        <f aca="false">SQRT((B11^2)+(B10^2))</f>
        <v>0.14142135623731</v>
      </c>
      <c r="L11" s="3" t="n">
        <f aca="false">-(H11/J11)</f>
        <v>2.06666666666667</v>
      </c>
      <c r="M11" s="3" t="n">
        <f aca="false">L11*(SQRT(((I11/H11)^2)+((-1*(K11/J11))^2)))</f>
        <v>1.11928548637066</v>
      </c>
      <c r="N11" s="3" t="n">
        <f aca="false">AVERAGE(A10:A11)</f>
        <v>3.75</v>
      </c>
      <c r="O11" s="3" t="n">
        <f aca="false">(STDEV(A10:A11))/(SQRT(2))</f>
        <v>0.25</v>
      </c>
      <c r="P11" s="5" t="n">
        <f aca="false">LN(L11)</f>
        <v>0.725937003382937</v>
      </c>
      <c r="Q11" s="6" t="n">
        <f aca="false">ABS((LN(L11+M11))-(LN(L11)))</f>
        <v>0.432814190113094</v>
      </c>
      <c r="R11" s="6" t="n">
        <f aca="false">SQRT((Q11^2)+(T11^2))</f>
        <v>0.437599524535709</v>
      </c>
      <c r="S11" s="7" t="n">
        <f aca="false">LN(N11/100)</f>
        <v>-3.28341434600577</v>
      </c>
      <c r="T11" s="5" t="n">
        <f aca="false">ABS((LN(N11+O11))-(LN(N11)))</f>
        <v>0.0645385211375711</v>
      </c>
      <c r="U11" s="3"/>
      <c r="V11" s="3"/>
    </row>
    <row r="12" customFormat="false" ht="15" hidden="false" customHeight="false" outlineLevel="0" collapsed="false">
      <c r="A12" s="2" t="n">
        <v>4.5</v>
      </c>
      <c r="B12" s="2" t="n">
        <v>0.1</v>
      </c>
      <c r="C12" s="2" t="n">
        <v>6.2</v>
      </c>
      <c r="D12" s="2" t="n">
        <v>6</v>
      </c>
      <c r="E12" s="2" t="n">
        <v>5.7</v>
      </c>
      <c r="F12" s="3" t="n">
        <f aca="false">AVERAGE(C12:E12)</f>
        <v>5.96666666666667</v>
      </c>
      <c r="G12" s="3" t="n">
        <f aca="false">(STDEV(C12:E12))/(SQRT(3))</f>
        <v>0.145296631451356</v>
      </c>
      <c r="H12" s="3" t="n">
        <f aca="false">F12-F11</f>
        <v>-1</v>
      </c>
      <c r="I12" s="3" t="n">
        <f aca="false">SQRT((G12^2)+(G11^2))</f>
        <v>0.3590109871423</v>
      </c>
      <c r="J12" s="3" t="n">
        <f aca="false">A12-A11</f>
        <v>0.5</v>
      </c>
      <c r="K12" s="3" t="n">
        <f aca="false">SQRT((B12^2)+(B11^2))</f>
        <v>0.14142135623731</v>
      </c>
      <c r="L12" s="3" t="n">
        <f aca="false">-(H12/J12)</f>
        <v>2</v>
      </c>
      <c r="M12" s="3" t="n">
        <f aca="false">L12*(SQRT(((I12/H12)^2)+((-1*(K12/J12))^2)))</f>
        <v>0.914087280053473</v>
      </c>
      <c r="N12" s="3" t="n">
        <f aca="false">AVERAGE(A11:A12)</f>
        <v>4.25</v>
      </c>
      <c r="O12" s="3" t="n">
        <f aca="false">(STDEV(A11:A12))/(SQRT(2))</f>
        <v>0.25</v>
      </c>
      <c r="P12" s="5" t="n">
        <f aca="false">LN(L12)</f>
        <v>0.693147180559945</v>
      </c>
      <c r="Q12" s="6" t="n">
        <f aca="false">ABS((LN(L12+M12))-(LN(L12)))</f>
        <v>0.376409478738941</v>
      </c>
      <c r="R12" s="6" t="n">
        <f aca="false">SQRT((Q12^2)+(T12^2))</f>
        <v>0.380724546039811</v>
      </c>
      <c r="S12" s="7" t="n">
        <f aca="false">LN(N12/100)</f>
        <v>-3.15825120305177</v>
      </c>
      <c r="T12" s="5" t="n">
        <f aca="false">ABS((LN(N12+O12))-(LN(N12)))</f>
        <v>0.0571584138399488</v>
      </c>
      <c r="U12" s="3"/>
      <c r="V12" s="3"/>
    </row>
    <row r="13" customFormat="false" ht="15" hidden="false" customHeight="false" outlineLevel="0" collapsed="false">
      <c r="A13" s="2" t="n">
        <v>5</v>
      </c>
      <c r="B13" s="2" t="n">
        <v>0.1</v>
      </c>
      <c r="C13" s="2" t="n">
        <v>5.5</v>
      </c>
      <c r="D13" s="2" t="n">
        <v>5.3</v>
      </c>
      <c r="E13" s="2" t="n">
        <v>4.9</v>
      </c>
      <c r="F13" s="3" t="n">
        <f aca="false">AVERAGE(C13:E13)</f>
        <v>5.23333333333333</v>
      </c>
      <c r="G13" s="3" t="n">
        <f aca="false">(STDEV(C13:E13))/(SQRT(3))</f>
        <v>0.176383420737639</v>
      </c>
      <c r="H13" s="3" t="n">
        <f aca="false">F13-F12</f>
        <v>-0.733333333333333</v>
      </c>
      <c r="I13" s="3" t="n">
        <f aca="false">SQRT((G13^2)+(G12^2))</f>
        <v>0.228521820013368</v>
      </c>
      <c r="J13" s="3" t="n">
        <f aca="false">A13-A12</f>
        <v>0.5</v>
      </c>
      <c r="K13" s="3" t="n">
        <f aca="false">SQRT((B13^2)+(B12^2))</f>
        <v>0.14142135623731</v>
      </c>
      <c r="L13" s="3" t="n">
        <f aca="false">-(H13/J13)</f>
        <v>1.46666666666667</v>
      </c>
      <c r="M13" s="3" t="n">
        <f aca="false">L13*(SQRT(((I13/H13)^2)+((-1*(K13/J13))^2)))</f>
        <v>0.617233973285477</v>
      </c>
      <c r="N13" s="3" t="n">
        <f aca="false">AVERAGE(A12:A13)</f>
        <v>4.75</v>
      </c>
      <c r="O13" s="3" t="n">
        <f aca="false">(STDEV(A12:A13))/(SQRT(2))</f>
        <v>0.25</v>
      </c>
      <c r="P13" s="5" t="n">
        <f aca="false">LN(L13)</f>
        <v>0.382992252256105</v>
      </c>
      <c r="Q13" s="6" t="n">
        <f aca="false">ABS((LN(L13+M13))-(LN(L13)))</f>
        <v>0.351249192932254</v>
      </c>
      <c r="R13" s="6" t="n">
        <f aca="false">SQRT((Q13^2)+(T13^2))</f>
        <v>0.354974643579915</v>
      </c>
      <c r="S13" s="7" t="n">
        <f aca="false">LN(N13/100)</f>
        <v>-3.04702556794154</v>
      </c>
      <c r="T13" s="5" t="n">
        <f aca="false">ABS((LN(N13+O13))-(LN(N13)))</f>
        <v>0.0512932943875504</v>
      </c>
      <c r="U13" s="3"/>
      <c r="V13" s="3"/>
    </row>
    <row r="14" customFormat="false" ht="15" hidden="false" customHeight="false" outlineLevel="0" collapsed="false">
      <c r="A14" s="2" t="n">
        <v>5.5</v>
      </c>
      <c r="B14" s="2" t="n">
        <v>0.1</v>
      </c>
      <c r="C14" s="2" t="n">
        <v>4.2</v>
      </c>
      <c r="D14" s="2" t="n">
        <v>4.5</v>
      </c>
      <c r="E14" s="2" t="n">
        <v>4.8</v>
      </c>
      <c r="F14" s="3" t="n">
        <f aca="false">AVERAGE(C14:E14)</f>
        <v>4.5</v>
      </c>
      <c r="G14" s="3" t="n">
        <f aca="false">(STDEV(C14:E14))/(SQRT(3))</f>
        <v>0.173205080756888</v>
      </c>
      <c r="H14" s="3" t="n">
        <f aca="false">F14-F13</f>
        <v>-0.733333333333333</v>
      </c>
      <c r="I14" s="3" t="n">
        <f aca="false">SQRT((G14^2)+(G13^2))</f>
        <v>0.247206616236522</v>
      </c>
      <c r="J14" s="3" t="n">
        <f aca="false">A14-A13</f>
        <v>0.5</v>
      </c>
      <c r="K14" s="3" t="n">
        <f aca="false">SQRT((B14^2)+(B13^2))</f>
        <v>0.14142135623731</v>
      </c>
      <c r="L14" s="3" t="n">
        <f aca="false">-(H14/J14)</f>
        <v>1.46666666666667</v>
      </c>
      <c r="M14" s="3" t="n">
        <f aca="false">L14*(SQRT(((I14/H14)^2)+((-1*(K14/J14))^2)))</f>
        <v>0.645393936548317</v>
      </c>
      <c r="N14" s="3" t="n">
        <f aca="false">AVERAGE(A13:A14)</f>
        <v>5.25</v>
      </c>
      <c r="O14" s="3" t="n">
        <f aca="false">(STDEV(A13:A14))/(SQRT(2))</f>
        <v>0.25</v>
      </c>
      <c r="P14" s="5" t="n">
        <f aca="false">LN(L14)</f>
        <v>0.382992252256106</v>
      </c>
      <c r="Q14" s="6" t="n">
        <f aca="false">ABS((LN(L14+M14))-(LN(L14)))</f>
        <v>0.364671807880288</v>
      </c>
      <c r="R14" s="6" t="n">
        <f aca="false">SQRT((Q14^2)+(T14^2))</f>
        <v>0.367627038338244</v>
      </c>
      <c r="S14" s="7" t="n">
        <f aca="false">LN(N14/100)</f>
        <v>-2.94694210938456</v>
      </c>
      <c r="T14" s="5" t="n">
        <f aca="false">ABS((LN(N14+O14))-(LN(N14)))</f>
        <v>0.0465200156348928</v>
      </c>
      <c r="U14" s="3"/>
      <c r="V14" s="3"/>
    </row>
    <row r="15" customFormat="false" ht="15" hidden="false" customHeight="false" outlineLevel="0" collapsed="false">
      <c r="A15" s="2" t="n">
        <v>6</v>
      </c>
      <c r="B15" s="2" t="n">
        <v>0.1</v>
      </c>
      <c r="C15" s="2" t="n">
        <v>3.7</v>
      </c>
      <c r="D15" s="2" t="n">
        <v>3.7</v>
      </c>
      <c r="E15" s="2" t="n">
        <v>4.2</v>
      </c>
      <c r="F15" s="3" t="n">
        <f aca="false">AVERAGE(C15:E15)</f>
        <v>3.86666666666667</v>
      </c>
      <c r="G15" s="3" t="n">
        <f aca="false">(STDEV(C15:E15))/(SQRT(3))</f>
        <v>0.166666666666667</v>
      </c>
      <c r="H15" s="3" t="n">
        <f aca="false">F15-F14</f>
        <v>-0.633333333333333</v>
      </c>
      <c r="I15" s="3" t="n">
        <f aca="false">SQRT((G15^2)+(G14^2))</f>
        <v>0.240370085030933</v>
      </c>
      <c r="J15" s="3" t="n">
        <f aca="false">A15-A14</f>
        <v>0.5</v>
      </c>
      <c r="K15" s="3" t="n">
        <f aca="false">SQRT((B15^2)+(B14^2))</f>
        <v>0.14142135623731</v>
      </c>
      <c r="L15" s="3" t="n">
        <f aca="false">-(H15/J15)</f>
        <v>1.26666666666667</v>
      </c>
      <c r="M15" s="3" t="n">
        <f aca="false">L15*(SQRT(((I15/H15)^2)+((-1*(K15/J15))^2)))</f>
        <v>0.599555390824456</v>
      </c>
      <c r="N15" s="3" t="n">
        <f aca="false">AVERAGE(A14:A15)</f>
        <v>5.75</v>
      </c>
      <c r="O15" s="3" t="n">
        <f aca="false">(STDEV(A14:A15))/(SQRT(2))</f>
        <v>0.25</v>
      </c>
      <c r="P15" s="5" t="n">
        <f aca="false">LN(L15)</f>
        <v>0.23638877806423</v>
      </c>
      <c r="Q15" s="6" t="n">
        <f aca="false">ABS((LN(L15+M15))-(LN(L15)))</f>
        <v>0.387527319151674</v>
      </c>
      <c r="R15" s="6" t="n">
        <f aca="false">SQRT((Q15^2)+(T15^2))</f>
        <v>0.389857337840856</v>
      </c>
      <c r="S15" s="7" t="n">
        <f aca="false">LN(N15/100)</f>
        <v>-2.85597033117883</v>
      </c>
      <c r="T15" s="5" t="n">
        <f aca="false">ABS((LN(N15+O15))-(LN(N15)))</f>
        <v>0.0425596144187959</v>
      </c>
      <c r="U15" s="3"/>
      <c r="V15" s="3"/>
    </row>
    <row r="16" customFormat="false" ht="15" hidden="false" customHeight="false" outlineLevel="0" collapsed="false">
      <c r="A16" s="2" t="n">
        <v>6.5</v>
      </c>
      <c r="B16" s="2" t="n">
        <v>0.1</v>
      </c>
      <c r="C16" s="2" t="n">
        <v>3.2</v>
      </c>
      <c r="D16" s="2" t="n">
        <v>2.9</v>
      </c>
      <c r="E16" s="2" t="n">
        <v>3.6</v>
      </c>
      <c r="F16" s="3" t="n">
        <f aca="false">AVERAGE(C16:E16)</f>
        <v>3.23333333333333</v>
      </c>
      <c r="G16" s="3" t="n">
        <f aca="false">(STDEV(C16:E16))/(SQRT(3))</f>
        <v>0.202758751009941</v>
      </c>
      <c r="H16" s="3" t="n">
        <f aca="false">F16-F15</f>
        <v>-0.633333333333334</v>
      </c>
      <c r="I16" s="3" t="n">
        <f aca="false">SQRT((G16^2)+(G15^2))</f>
        <v>0.262466929133727</v>
      </c>
      <c r="J16" s="3" t="n">
        <f aca="false">A16-A15</f>
        <v>0.5</v>
      </c>
      <c r="K16" s="3" t="n">
        <f aca="false">SQRT((B16^2)+(B15^2))</f>
        <v>0.14142135623731</v>
      </c>
      <c r="L16" s="3" t="n">
        <f aca="false">-(H16/J16)</f>
        <v>1.26666666666667</v>
      </c>
      <c r="M16" s="3" t="n">
        <f aca="false">L16*(SQRT(((I16/H16)^2)+((-1*(K16/J16))^2)))</f>
        <v>0.635540015350026</v>
      </c>
      <c r="N16" s="3" t="n">
        <f aca="false">AVERAGE(A15:A16)</f>
        <v>6.25</v>
      </c>
      <c r="O16" s="3" t="n">
        <f aca="false">(STDEV(A15:A16))/(SQRT(2))</f>
        <v>0.25</v>
      </c>
      <c r="P16" s="5" t="n">
        <f aca="false">LN(L16)</f>
        <v>0.236388778064232</v>
      </c>
      <c r="Q16" s="6" t="n">
        <f aca="false">ABS((LN(L16+M16))-(LN(L16)))</f>
        <v>0.406625845779205</v>
      </c>
      <c r="R16" s="6" t="n">
        <f aca="false">SQRT((Q16^2)+(T16^2))</f>
        <v>0.408512965272714</v>
      </c>
      <c r="S16" s="7" t="n">
        <f aca="false">LN(N16/100)</f>
        <v>-2.77258872223978</v>
      </c>
      <c r="T16" s="5" t="n">
        <f aca="false">ABS((LN(N16+O16))-(LN(N16)))</f>
        <v>0.0392207131532811</v>
      </c>
      <c r="U16" s="3"/>
      <c r="V16" s="3"/>
    </row>
    <row r="17" customFormat="false" ht="15" hidden="false" customHeight="false" outlineLevel="0" collapsed="false">
      <c r="A17" s="2" t="n">
        <v>7</v>
      </c>
      <c r="B17" s="2" t="n">
        <v>0.1</v>
      </c>
      <c r="C17" s="2" t="n">
        <v>2.8</v>
      </c>
      <c r="D17" s="2" t="n">
        <v>2.1</v>
      </c>
      <c r="E17" s="2" t="n">
        <v>3.2</v>
      </c>
      <c r="F17" s="3" t="n">
        <f aca="false">AVERAGE(C17:E17)</f>
        <v>2.7</v>
      </c>
      <c r="G17" s="3" t="n">
        <f aca="false">(STDEV(C17:E17))/(SQRT(3))</f>
        <v>0.32145502536643</v>
      </c>
      <c r="H17" s="3" t="n">
        <f aca="false">F17-F16</f>
        <v>-0.533333333333332</v>
      </c>
      <c r="I17" s="3" t="n">
        <f aca="false">SQRT((G17^2)+(G16^2))</f>
        <v>0.380058475033045</v>
      </c>
      <c r="J17" s="3" t="n">
        <f aca="false">A17-A16</f>
        <v>0.5</v>
      </c>
      <c r="K17" s="3" t="n">
        <f aca="false">SQRT((B17^2)+(B16^2))</f>
        <v>0.14142135623731</v>
      </c>
      <c r="L17" s="3" t="n">
        <f aca="false">-(H17/J17)</f>
        <v>1.06666666666666</v>
      </c>
      <c r="M17" s="3" t="n">
        <f aca="false">L17*(SQRT(((I17/H17)^2)+((-1*(K17/J17))^2)))</f>
        <v>0.817801932010432</v>
      </c>
      <c r="N17" s="3" t="n">
        <f aca="false">AVERAGE(A16:A17)</f>
        <v>6.75</v>
      </c>
      <c r="O17" s="3" t="n">
        <f aca="false">(STDEV(A16:A17))/(SQRT(2))</f>
        <v>0.25</v>
      </c>
      <c r="P17" s="5" t="n">
        <f aca="false">LN(L17)</f>
        <v>0.0645385211375693</v>
      </c>
      <c r="Q17" s="6" t="n">
        <f aca="false">ABS((LN(L17+M17))-(LN(L17)))</f>
        <v>0.569107349502037</v>
      </c>
      <c r="R17" s="6" t="n">
        <f aca="false">SQRT((Q17^2)+(T17^2))</f>
        <v>0.570268165690294</v>
      </c>
      <c r="S17" s="7" t="n">
        <f aca="false">LN(N17/100)</f>
        <v>-2.69562768110365</v>
      </c>
      <c r="T17" s="5" t="n">
        <f aca="false">ABS((LN(N17+O17))-(LN(N17)))</f>
        <v>0.0363676441708747</v>
      </c>
      <c r="U17" s="3"/>
      <c r="V17" s="3"/>
    </row>
    <row r="19" customFormat="false" ht="15" hidden="false" customHeight="false" outlineLevel="0" collapsed="false">
      <c r="A19" s="2" t="s">
        <v>1</v>
      </c>
      <c r="B19" s="2" t="s">
        <v>18</v>
      </c>
      <c r="C19" s="2"/>
      <c r="D19" s="2"/>
      <c r="E19" s="2"/>
      <c r="F19" s="3" t="s">
        <v>2</v>
      </c>
      <c r="G19" s="3" t="s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6.15" hidden="false" customHeight="false" outlineLevel="0" collapsed="false">
      <c r="A20" s="2" t="s">
        <v>19</v>
      </c>
      <c r="B20" s="2" t="s">
        <v>4</v>
      </c>
      <c r="C20" s="2" t="s">
        <v>5</v>
      </c>
      <c r="D20" s="2" t="s">
        <v>6</v>
      </c>
      <c r="E20" s="2" t="s">
        <v>7</v>
      </c>
      <c r="F20" s="3" t="s">
        <v>8</v>
      </c>
      <c r="G20" s="3" t="s">
        <v>4</v>
      </c>
      <c r="H20" s="3" t="s">
        <v>9</v>
      </c>
      <c r="I20" s="3" t="s">
        <v>4</v>
      </c>
      <c r="J20" s="3" t="s">
        <v>10</v>
      </c>
      <c r="K20" s="3" t="s">
        <v>4</v>
      </c>
      <c r="L20" s="3" t="s">
        <v>20</v>
      </c>
      <c r="M20" s="3" t="s">
        <v>4</v>
      </c>
      <c r="N20" s="3" t="s">
        <v>12</v>
      </c>
      <c r="O20" s="3" t="s">
        <v>4</v>
      </c>
      <c r="P20" s="3" t="s">
        <v>13</v>
      </c>
      <c r="Q20" s="3" t="s">
        <v>14</v>
      </c>
      <c r="R20" s="4" t="s">
        <v>15</v>
      </c>
      <c r="S20" s="3" t="s">
        <v>16</v>
      </c>
      <c r="T20" s="3" t="s">
        <v>4</v>
      </c>
      <c r="U20" s="3" t="s">
        <v>17</v>
      </c>
      <c r="V20" s="3" t="s">
        <v>4</v>
      </c>
    </row>
    <row r="21" customFormat="false" ht="15" hidden="false" customHeight="false" outlineLevel="0" collapsed="false">
      <c r="A21" s="2" t="n">
        <f aca="false">A5/100</f>
        <v>0.01</v>
      </c>
      <c r="B21" s="2" t="n">
        <f aca="false">B5/100</f>
        <v>0.001</v>
      </c>
      <c r="C21" s="2" t="n">
        <f aca="false">C5</f>
        <v>16.9</v>
      </c>
      <c r="D21" s="2" t="n">
        <f aca="false">D5</f>
        <v>16.3</v>
      </c>
      <c r="E21" s="2" t="n">
        <f aca="false">E5</f>
        <v>17.2</v>
      </c>
      <c r="F21" s="3" t="n">
        <f aca="false">AVERAGE(C21:E21)</f>
        <v>16.8</v>
      </c>
      <c r="G21" s="3" t="n">
        <f aca="false">(STDEV(C21:E21))/(SQRT(3))</f>
        <v>0.264575131106459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" hidden="false" customHeight="false" outlineLevel="0" collapsed="false">
      <c r="A22" s="2" t="n">
        <f aca="false">A6/100</f>
        <v>0.015</v>
      </c>
      <c r="B22" s="2" t="n">
        <f aca="false">B6/100</f>
        <v>0.001</v>
      </c>
      <c r="C22" s="2" t="n">
        <f aca="false">C6</f>
        <v>13.9</v>
      </c>
      <c r="D22" s="2" t="n">
        <f aca="false">D6</f>
        <v>13.8</v>
      </c>
      <c r="E22" s="2" t="n">
        <f aca="false">E6</f>
        <v>15</v>
      </c>
      <c r="F22" s="3" t="n">
        <f aca="false">AVERAGE(C22:E22)</f>
        <v>14.2333333333333</v>
      </c>
      <c r="G22" s="3" t="n">
        <f aca="false">(STDEV(C22:E22))/(SQRT(3))</f>
        <v>0.384418753155693</v>
      </c>
      <c r="H22" s="3" t="n">
        <f aca="false">F22-F21</f>
        <v>-2.56666666666667</v>
      </c>
      <c r="I22" s="3" t="n">
        <f aca="false">SQRT((G22^2)+(G21^2))</f>
        <v>0.466666666666666</v>
      </c>
      <c r="J22" s="3" t="n">
        <f aca="false">A22-A21</f>
        <v>0.005</v>
      </c>
      <c r="K22" s="3" t="n">
        <f aca="false">SQRT((B22^2)+(B21^2))</f>
        <v>0.0014142135623731</v>
      </c>
      <c r="L22" s="3" t="n">
        <f aca="false">-(H22/J22)</f>
        <v>513.333333333333</v>
      </c>
      <c r="M22" s="3" t="n">
        <f aca="false">L22*(SQRT(((I22/H22)^2)+((-1*(K22/J22))^2)))</f>
        <v>172.603592083131</v>
      </c>
      <c r="N22" s="3" t="n">
        <f aca="false">AVERAGE(A21:A22)</f>
        <v>0.0125</v>
      </c>
      <c r="O22" s="3" t="n">
        <f aca="false">(STDEV(A21:A22))/(SQRT(2))</f>
        <v>0.0025</v>
      </c>
      <c r="P22" s="7" t="n">
        <f aca="false">LN(L22)</f>
        <v>6.24092540673957</v>
      </c>
      <c r="Q22" s="5" t="n">
        <f aca="false">ABS((LN(L22+M22))-(LN(L22)))</f>
        <v>0.289860271302029</v>
      </c>
      <c r="R22" s="5" t="n">
        <f aca="false">SQRT((Q22^2)+(T22^2))</f>
        <v>0.342432660461961</v>
      </c>
      <c r="S22" s="5" t="n">
        <f aca="false">LN(N22/1)</f>
        <v>-4.38202663467388</v>
      </c>
      <c r="T22" s="5" t="n">
        <f aca="false">ABS((LN(N22+O22))-(LN(N22)))</f>
        <v>0.182321556793954</v>
      </c>
      <c r="U22" s="3"/>
      <c r="V22" s="3"/>
    </row>
    <row r="23" customFormat="false" ht="15" hidden="false" customHeight="false" outlineLevel="0" collapsed="false">
      <c r="A23" s="2" t="n">
        <f aca="false">A7/100</f>
        <v>0.02</v>
      </c>
      <c r="B23" s="2" t="n">
        <f aca="false">B7/100</f>
        <v>0.001</v>
      </c>
      <c r="C23" s="2" t="n">
        <f aca="false">C7</f>
        <v>11.4</v>
      </c>
      <c r="D23" s="2" t="n">
        <f aca="false">D7</f>
        <v>11.7</v>
      </c>
      <c r="E23" s="2" t="n">
        <f aca="false">E7</f>
        <v>13.5</v>
      </c>
      <c r="F23" s="3" t="n">
        <f aca="false">AVERAGE(C23:E23)</f>
        <v>12.2</v>
      </c>
      <c r="G23" s="3" t="n">
        <f aca="false">(STDEV(C23:E23))/(SQRT(3))</f>
        <v>0.6557438524302</v>
      </c>
      <c r="H23" s="3" t="n">
        <f aca="false">F23-F22</f>
        <v>-2.03333333333333</v>
      </c>
      <c r="I23" s="3" t="n">
        <f aca="false">SQRT((G23^2)+(G22^2))</f>
        <v>0.760116950066092</v>
      </c>
      <c r="J23" s="3" t="n">
        <f aca="false">A23-A22</f>
        <v>0.005</v>
      </c>
      <c r="K23" s="3" t="n">
        <f aca="false">SQRT((B23^2)+(B22^2))</f>
        <v>0.0014142135623731</v>
      </c>
      <c r="L23" s="3" t="n">
        <f aca="false">-(H23/J23)</f>
        <v>406.666666666667</v>
      </c>
      <c r="M23" s="3" t="n">
        <f aca="false">L23*(SQRT(((I23/H23)^2)+((-1*(K23/J23))^2)))</f>
        <v>190.634029840775</v>
      </c>
      <c r="N23" s="3" t="n">
        <f aca="false">AVERAGE(A22:A23)</f>
        <v>0.0175</v>
      </c>
      <c r="O23" s="3" t="n">
        <f aca="false">(STDEV(A22:A23))/(SQRT(2))</f>
        <v>0.0025</v>
      </c>
      <c r="P23" s="7" t="n">
        <f aca="false">LN(L23)</f>
        <v>6.00799384905919</v>
      </c>
      <c r="Q23" s="5" t="n">
        <f aca="false">ABS((LN(L23+M23))-(LN(L23)))</f>
        <v>0.384426816771542</v>
      </c>
      <c r="R23" s="5" t="n">
        <f aca="false">SQRT((Q23^2)+(T23^2))</f>
        <v>0.406957749980689</v>
      </c>
      <c r="S23" s="5" t="n">
        <f aca="false">LN(N23)</f>
        <v>-4.04555439805267</v>
      </c>
      <c r="T23" s="5" t="n">
        <f aca="false">ABS((LN(N23+O23))-(LN(N23)))</f>
        <v>0.133531392624522</v>
      </c>
      <c r="U23" s="3"/>
      <c r="V23" s="3"/>
    </row>
    <row r="24" customFormat="false" ht="15" hidden="false" customHeight="false" outlineLevel="0" collapsed="false">
      <c r="A24" s="2" t="n">
        <f aca="false">A8/100</f>
        <v>0.025</v>
      </c>
      <c r="B24" s="2" t="n">
        <f aca="false">B8/100</f>
        <v>0.001</v>
      </c>
      <c r="C24" s="2" t="n">
        <f aca="false">C8</f>
        <v>10.1</v>
      </c>
      <c r="D24" s="2" t="n">
        <f aca="false">D8</f>
        <v>10.3</v>
      </c>
      <c r="E24" s="2" t="n">
        <f aca="false">E8</f>
        <v>11.5</v>
      </c>
      <c r="F24" s="3" t="n">
        <f aca="false">AVERAGE(C24:E24)</f>
        <v>10.6333333333333</v>
      </c>
      <c r="G24" s="3" t="n">
        <f aca="false">(STDEV(C24:E24))/(SQRT(3))</f>
        <v>0.4371625682868</v>
      </c>
      <c r="H24" s="3" t="n">
        <f aca="false">F24-F23</f>
        <v>-1.56666666666667</v>
      </c>
      <c r="I24" s="3" t="n">
        <f aca="false">SQRT((G24^2)+(G23^2))</f>
        <v>0.788106027835793</v>
      </c>
      <c r="J24" s="3" t="n">
        <f aca="false">A24-A23</f>
        <v>0.005</v>
      </c>
      <c r="K24" s="3" t="n">
        <f aca="false">SQRT((B24^2)+(B23^2))</f>
        <v>0.0014142135623731</v>
      </c>
      <c r="L24" s="3" t="n">
        <f aca="false">-(H24/J24)</f>
        <v>313.333333333334</v>
      </c>
      <c r="M24" s="3" t="n">
        <f aca="false">L24*(SQRT(((I24/H24)^2)+((-1*(K24/J24))^2)))</f>
        <v>180.827726487579</v>
      </c>
      <c r="N24" s="3" t="n">
        <f aca="false">AVERAGE(A23:A24)</f>
        <v>0.0225</v>
      </c>
      <c r="O24" s="3" t="n">
        <f aca="false">(STDEV(A23:A24))/(SQRT(2))</f>
        <v>0.0025</v>
      </c>
      <c r="P24" s="7" t="n">
        <f aca="false">LN(L24)</f>
        <v>5.74726758659594</v>
      </c>
      <c r="Q24" s="5" t="n">
        <f aca="false">ABS((LN(L24+M24))-(LN(L24)))</f>
        <v>0.455593909481228</v>
      </c>
      <c r="R24" s="5" t="n">
        <f aca="false">SQRT((Q24^2)+(T24^2))</f>
        <v>0.467618058479431</v>
      </c>
      <c r="S24" s="5" t="n">
        <f aca="false">LN(N24)</f>
        <v>-3.79423996977176</v>
      </c>
      <c r="T24" s="5" t="n">
        <f aca="false">ABS((LN(N24+O24))-(LN(N24)))</f>
        <v>0.105360515657826</v>
      </c>
      <c r="U24" s="3"/>
      <c r="V24" s="3"/>
    </row>
    <row r="25" customFormat="false" ht="15" hidden="false" customHeight="false" outlineLevel="0" collapsed="false">
      <c r="A25" s="2" t="n">
        <f aca="false">A9/100</f>
        <v>0.03</v>
      </c>
      <c r="B25" s="2" t="n">
        <f aca="false">B9/100</f>
        <v>0.001</v>
      </c>
      <c r="C25" s="2" t="n">
        <f aca="false">C9</f>
        <v>8.8</v>
      </c>
      <c r="D25" s="2" t="n">
        <f aca="false">D9</f>
        <v>9</v>
      </c>
      <c r="E25" s="2" t="n">
        <f aca="false">E9</f>
        <v>10</v>
      </c>
      <c r="F25" s="3" t="n">
        <f aca="false">AVERAGE(C25:E25)</f>
        <v>9.26666666666667</v>
      </c>
      <c r="G25" s="3" t="n">
        <f aca="false">(STDEV(C25:E25))/(SQRT(3))</f>
        <v>0.371184290855335</v>
      </c>
      <c r="H25" s="3" t="n">
        <f aca="false">F25-F24</f>
        <v>-1.36666666666667</v>
      </c>
      <c r="I25" s="3" t="n">
        <f aca="false">SQRT((G25^2)+(G24^2))</f>
        <v>0.573488351136175</v>
      </c>
      <c r="J25" s="3" t="n">
        <f aca="false">A25-A24</f>
        <v>0.005</v>
      </c>
      <c r="K25" s="3" t="n">
        <f aca="false">SQRT((B25^2)+(B24^2))</f>
        <v>0.0014142135623731</v>
      </c>
      <c r="L25" s="3" t="n">
        <f aca="false">-(H25/J25)</f>
        <v>273.333333333333</v>
      </c>
      <c r="M25" s="3" t="n">
        <f aca="false">L25*(SQRT(((I25/H25)^2)+((-1*(K25/J25))^2)))</f>
        <v>138.320079686373</v>
      </c>
      <c r="N25" s="3" t="n">
        <f aca="false">AVERAGE(A24:A25)</f>
        <v>0.0275</v>
      </c>
      <c r="O25" s="3" t="n">
        <f aca="false">(STDEV(A24:A25))/(SQRT(2))</f>
        <v>0.0025</v>
      </c>
      <c r="P25" s="7" t="n">
        <f aca="false">LN(L25)</f>
        <v>5.61069205159019</v>
      </c>
      <c r="Q25" s="5" t="n">
        <f aca="false">ABS((LN(L25+M25))-(LN(L25)))</f>
        <v>0.409489713191674</v>
      </c>
      <c r="R25" s="5" t="n">
        <f aca="false">SQRT((Q25^2)+(T25^2))</f>
        <v>0.418632063912251</v>
      </c>
      <c r="S25" s="5" t="n">
        <f aca="false">LN(N25)</f>
        <v>-3.59356927430961</v>
      </c>
      <c r="T25" s="5" t="n">
        <f aca="false">ABS((LN(N25+O25))-(LN(N25)))</f>
        <v>0.0870113769896297</v>
      </c>
      <c r="U25" s="3"/>
      <c r="V25" s="3"/>
    </row>
    <row r="26" customFormat="false" ht="15" hidden="false" customHeight="false" outlineLevel="0" collapsed="false">
      <c r="A26" s="2" t="n">
        <f aca="false">A10/100</f>
        <v>0.035</v>
      </c>
      <c r="B26" s="2" t="n">
        <f aca="false">B10/100</f>
        <v>0.001</v>
      </c>
      <c r="C26" s="2" t="n">
        <f aca="false">C10</f>
        <v>7.4</v>
      </c>
      <c r="D26" s="2" t="n">
        <f aca="false">D10</f>
        <v>8</v>
      </c>
      <c r="E26" s="2" t="n">
        <f aca="false">E10</f>
        <v>8.6</v>
      </c>
      <c r="F26" s="3" t="n">
        <f aca="false">AVERAGE(C26:E26)</f>
        <v>8</v>
      </c>
      <c r="G26" s="3" t="n">
        <f aca="false">(STDEV(C26:E26))/(SQRT(3))</f>
        <v>0.346410161513775</v>
      </c>
      <c r="H26" s="3" t="n">
        <f aca="false">F26-F25</f>
        <v>-1.26666666666667</v>
      </c>
      <c r="I26" s="3" t="n">
        <f aca="false">SQRT((G26^2)+(G25^2))</f>
        <v>0.507718207057594</v>
      </c>
      <c r="J26" s="3" t="n">
        <f aca="false">A26-A25</f>
        <v>0.005</v>
      </c>
      <c r="K26" s="3" t="n">
        <f aca="false">SQRT((B26^2)+(B25^2))</f>
        <v>0.0014142135623731</v>
      </c>
      <c r="L26" s="3" t="n">
        <f aca="false">-(H26/J26)</f>
        <v>253.333333333333</v>
      </c>
      <c r="M26" s="3" t="n">
        <f aca="false">L26*(SQRT(((I26/H26)^2)+((-1*(K26/J26))^2)))</f>
        <v>124.279255442464</v>
      </c>
      <c r="N26" s="3" t="n">
        <f aca="false">AVERAGE(A25:A26)</f>
        <v>0.0325</v>
      </c>
      <c r="O26" s="3" t="n">
        <f aca="false">(STDEV(A25:A26))/(SQRT(2))</f>
        <v>0.0025</v>
      </c>
      <c r="P26" s="7" t="n">
        <f aca="false">LN(L26)</f>
        <v>5.53470614461227</v>
      </c>
      <c r="Q26" s="5" t="n">
        <f aca="false">ABS((LN(L26+M26))-(LN(L26)))</f>
        <v>0.399162628022305</v>
      </c>
      <c r="R26" s="5" t="n">
        <f aca="false">SQRT((Q26^2)+(T26^2))</f>
        <v>0.405983737539338</v>
      </c>
      <c r="S26" s="5" t="n">
        <f aca="false">LN(N26)</f>
        <v>-3.42651518964645</v>
      </c>
      <c r="T26" s="5" t="n">
        <f aca="false">ABS((LN(N26+O26))-(LN(N26)))</f>
        <v>0.0741079721537221</v>
      </c>
      <c r="U26" s="3"/>
      <c r="V26" s="3"/>
    </row>
    <row r="27" customFormat="false" ht="15" hidden="false" customHeight="false" outlineLevel="0" collapsed="false">
      <c r="A27" s="2" t="n">
        <f aca="false">A11/100</f>
        <v>0.04</v>
      </c>
      <c r="B27" s="2" t="n">
        <f aca="false">B11/100</f>
        <v>0.001</v>
      </c>
      <c r="C27" s="2" t="n">
        <f aca="false">C11</f>
        <v>6.5</v>
      </c>
      <c r="D27" s="2" t="n">
        <f aca="false">D11</f>
        <v>6.8</v>
      </c>
      <c r="E27" s="2" t="n">
        <f aca="false">E11</f>
        <v>7.6</v>
      </c>
      <c r="F27" s="3" t="n">
        <f aca="false">AVERAGE(C27:E27)</f>
        <v>6.96666666666667</v>
      </c>
      <c r="G27" s="3" t="n">
        <f aca="false">(STDEV(C27:E27))/(SQRT(3))</f>
        <v>0.32829526005987</v>
      </c>
      <c r="H27" s="3" t="n">
        <f aca="false">F27-F26</f>
        <v>-1.03333333333333</v>
      </c>
      <c r="I27" s="3" t="n">
        <f aca="false">SQRT((G27^2)+(G26^2))</f>
        <v>0.477260702109212</v>
      </c>
      <c r="J27" s="3" t="n">
        <f aca="false">A27-A26</f>
        <v>0.005</v>
      </c>
      <c r="K27" s="3" t="n">
        <f aca="false">SQRT((B27^2)+(B26^2))</f>
        <v>0.0014142135623731</v>
      </c>
      <c r="L27" s="3" t="n">
        <f aca="false">-(H27/J27)</f>
        <v>206.666666666667</v>
      </c>
      <c r="M27" s="3" t="n">
        <f aca="false">L27*(SQRT(((I27/H27)^2)+((-1*(K27/J27))^2)))</f>
        <v>111.928548637066</v>
      </c>
      <c r="N27" s="3" t="n">
        <f aca="false">AVERAGE(A26:A27)</f>
        <v>0.0375</v>
      </c>
      <c r="O27" s="3" t="n">
        <f aca="false">(STDEV(A26:A27))/(SQRT(2))</f>
        <v>0.0025</v>
      </c>
      <c r="P27" s="7" t="n">
        <f aca="false">LN(L27)</f>
        <v>5.33110718937103</v>
      </c>
      <c r="Q27" s="5" t="n">
        <f aca="false">ABS((LN(L27+M27))-(LN(L27)))</f>
        <v>0.432814190113094</v>
      </c>
      <c r="R27" s="5" t="n">
        <f aca="false">SQRT((Q27^2)+(T27^2))</f>
        <v>0.437599524535708</v>
      </c>
      <c r="S27" s="5" t="n">
        <f aca="false">LN(N27)</f>
        <v>-3.28341434600577</v>
      </c>
      <c r="T27" s="5" t="n">
        <f aca="false">ABS((LN(N27+O27))-(LN(N27)))</f>
        <v>0.0645385211375711</v>
      </c>
      <c r="U27" s="3"/>
      <c r="V27" s="3"/>
    </row>
    <row r="28" customFormat="false" ht="15" hidden="false" customHeight="false" outlineLevel="0" collapsed="false">
      <c r="A28" s="2" t="n">
        <f aca="false">A12/100</f>
        <v>0.045</v>
      </c>
      <c r="B28" s="2" t="n">
        <f aca="false">B12/100</f>
        <v>0.001</v>
      </c>
      <c r="C28" s="2" t="n">
        <f aca="false">C12</f>
        <v>6.2</v>
      </c>
      <c r="D28" s="2" t="n">
        <f aca="false">D12</f>
        <v>6</v>
      </c>
      <c r="E28" s="2" t="n">
        <f aca="false">E12</f>
        <v>5.7</v>
      </c>
      <c r="F28" s="3" t="n">
        <f aca="false">AVERAGE(C28:E28)</f>
        <v>5.96666666666667</v>
      </c>
      <c r="G28" s="3" t="n">
        <f aca="false">(STDEV(C28:E28))/(SQRT(3))</f>
        <v>0.145296631451356</v>
      </c>
      <c r="H28" s="3" t="n">
        <f aca="false">F28-F27</f>
        <v>-1</v>
      </c>
      <c r="I28" s="3" t="n">
        <f aca="false">SQRT((G28^2)+(G27^2))</f>
        <v>0.3590109871423</v>
      </c>
      <c r="J28" s="3" t="n">
        <f aca="false">A28-A27</f>
        <v>0.005</v>
      </c>
      <c r="K28" s="3" t="n">
        <f aca="false">SQRT((B28^2)+(B27^2))</f>
        <v>0.0014142135623731</v>
      </c>
      <c r="L28" s="3" t="n">
        <f aca="false">-(H28/J28)</f>
        <v>200</v>
      </c>
      <c r="M28" s="3" t="n">
        <f aca="false">L28*(SQRT(((I28/H28)^2)+((-1*(K28/J28))^2)))</f>
        <v>91.4087280053473</v>
      </c>
      <c r="N28" s="3" t="n">
        <f aca="false">AVERAGE(A27:A28)</f>
        <v>0.0425</v>
      </c>
      <c r="O28" s="3" t="n">
        <f aca="false">(STDEV(A27:A28))/(SQRT(2))</f>
        <v>0.0025</v>
      </c>
      <c r="P28" s="7" t="n">
        <f aca="false">LN(L28)</f>
        <v>5.29831736654804</v>
      </c>
      <c r="Q28" s="5" t="n">
        <f aca="false">ABS((LN(L28+M28))-(LN(L28)))</f>
        <v>0.376409478738941</v>
      </c>
      <c r="R28" s="5" t="n">
        <f aca="false">SQRT((Q28^2)+(T28^2))</f>
        <v>0.380724546039811</v>
      </c>
      <c r="S28" s="5" t="n">
        <f aca="false">LN(N28)</f>
        <v>-3.15825120305177</v>
      </c>
      <c r="T28" s="5" t="n">
        <f aca="false">ABS((LN(N28+O28))-(LN(N28)))</f>
        <v>0.0571584138399488</v>
      </c>
      <c r="U28" s="3"/>
      <c r="V28" s="3"/>
    </row>
    <row r="29" customFormat="false" ht="15" hidden="false" customHeight="false" outlineLevel="0" collapsed="false">
      <c r="A29" s="2" t="n">
        <f aca="false">A13/100</f>
        <v>0.05</v>
      </c>
      <c r="B29" s="2" t="n">
        <f aca="false">B13/100</f>
        <v>0.001</v>
      </c>
      <c r="C29" s="2" t="n">
        <f aca="false">C13</f>
        <v>5.5</v>
      </c>
      <c r="D29" s="2" t="n">
        <f aca="false">D13</f>
        <v>5.3</v>
      </c>
      <c r="E29" s="2" t="n">
        <f aca="false">E13</f>
        <v>4.9</v>
      </c>
      <c r="F29" s="3" t="n">
        <f aca="false">AVERAGE(C29:E29)</f>
        <v>5.23333333333333</v>
      </c>
      <c r="G29" s="3" t="n">
        <f aca="false">(STDEV(C29:E29))/(SQRT(3))</f>
        <v>0.176383420737639</v>
      </c>
      <c r="H29" s="3" t="n">
        <f aca="false">F29-F28</f>
        <v>-0.733333333333333</v>
      </c>
      <c r="I29" s="3" t="n">
        <f aca="false">SQRT((G29^2)+(G28^2))</f>
        <v>0.228521820013368</v>
      </c>
      <c r="J29" s="3" t="n">
        <f aca="false">A29-A28</f>
        <v>0.005</v>
      </c>
      <c r="K29" s="3" t="n">
        <f aca="false">SQRT((B29^2)+(B28^2))</f>
        <v>0.0014142135623731</v>
      </c>
      <c r="L29" s="3" t="n">
        <f aca="false">-(H29/J29)</f>
        <v>146.666666666666</v>
      </c>
      <c r="M29" s="3" t="n">
        <f aca="false">L29*(SQRT(((I29/H29)^2)+((-1*(K29/J29))^2)))</f>
        <v>61.7233973285476</v>
      </c>
      <c r="N29" s="3" t="n">
        <f aca="false">AVERAGE(A28:A29)</f>
        <v>0.0475</v>
      </c>
      <c r="O29" s="3" t="n">
        <f aca="false">(STDEV(A28:A29))/(SQRT(2))</f>
        <v>0.0025</v>
      </c>
      <c r="P29" s="7" t="n">
        <f aca="false">LN(L29)</f>
        <v>4.9881624382442</v>
      </c>
      <c r="Q29" s="5" t="n">
        <f aca="false">ABS((LN(L29+M29))-(LN(L29)))</f>
        <v>0.351249192932253</v>
      </c>
      <c r="R29" s="5" t="n">
        <f aca="false">SQRT((Q29^2)+(T29^2))</f>
        <v>0.354974643579915</v>
      </c>
      <c r="S29" s="5" t="n">
        <f aca="false">LN(N29)</f>
        <v>-3.04702556794154</v>
      </c>
      <c r="T29" s="5" t="n">
        <f aca="false">ABS((LN(N29+O29))-(LN(N29)))</f>
        <v>0.0512932943875506</v>
      </c>
      <c r="U29" s="3"/>
      <c r="V29" s="3"/>
    </row>
    <row r="30" customFormat="false" ht="15" hidden="false" customHeight="false" outlineLevel="0" collapsed="false">
      <c r="A30" s="2" t="n">
        <f aca="false">A14/100</f>
        <v>0.055</v>
      </c>
      <c r="B30" s="2" t="n">
        <f aca="false">B14/100</f>
        <v>0.001</v>
      </c>
      <c r="C30" s="2" t="n">
        <f aca="false">C14</f>
        <v>4.2</v>
      </c>
      <c r="D30" s="2" t="n">
        <f aca="false">D14</f>
        <v>4.5</v>
      </c>
      <c r="E30" s="2" t="n">
        <f aca="false">E14</f>
        <v>4.8</v>
      </c>
      <c r="F30" s="3" t="n">
        <f aca="false">AVERAGE(C30:E30)</f>
        <v>4.5</v>
      </c>
      <c r="G30" s="3" t="n">
        <f aca="false">(STDEV(C30:E30))/(SQRT(3))</f>
        <v>0.173205080756888</v>
      </c>
      <c r="H30" s="3" t="n">
        <f aca="false">F30-F29</f>
        <v>-0.733333333333333</v>
      </c>
      <c r="I30" s="3" t="n">
        <f aca="false">SQRT((G30^2)+(G29^2))</f>
        <v>0.247206616236522</v>
      </c>
      <c r="J30" s="3" t="n">
        <f aca="false">A30-A29</f>
        <v>0.005</v>
      </c>
      <c r="K30" s="3" t="n">
        <f aca="false">SQRT((B30^2)+(B29^2))</f>
        <v>0.0014142135623731</v>
      </c>
      <c r="L30" s="3" t="n">
        <f aca="false">-(H30/J30)</f>
        <v>146.666666666667</v>
      </c>
      <c r="M30" s="3" t="n">
        <f aca="false">L30*(SQRT(((I30/H30)^2)+((-1*(K30/J30))^2)))</f>
        <v>64.5393936548318</v>
      </c>
      <c r="N30" s="3" t="n">
        <f aca="false">AVERAGE(A29:A30)</f>
        <v>0.0525</v>
      </c>
      <c r="O30" s="3" t="n">
        <f aca="false">(STDEV(A29:A30))/(SQRT(2))</f>
        <v>0.0025</v>
      </c>
      <c r="P30" s="7" t="n">
        <f aca="false">LN(L30)</f>
        <v>4.9881624382442</v>
      </c>
      <c r="Q30" s="5" t="n">
        <f aca="false">ABS((LN(L30+M30))-(LN(L30)))</f>
        <v>0.364671807880288</v>
      </c>
      <c r="R30" s="5" t="n">
        <f aca="false">SQRT((Q30^2)+(T30^2))</f>
        <v>0.367627038338244</v>
      </c>
      <c r="S30" s="5" t="n">
        <f aca="false">LN(N30)</f>
        <v>-2.94694210938456</v>
      </c>
      <c r="T30" s="5" t="n">
        <f aca="false">ABS((LN(N30+O30))-(LN(N30)))</f>
        <v>0.0465200156348926</v>
      </c>
      <c r="U30" s="3"/>
      <c r="V30" s="3"/>
    </row>
    <row r="31" customFormat="false" ht="15" hidden="false" customHeight="false" outlineLevel="0" collapsed="false">
      <c r="A31" s="2" t="n">
        <f aca="false">A15/100</f>
        <v>0.06</v>
      </c>
      <c r="B31" s="2" t="n">
        <f aca="false">B15/100</f>
        <v>0.001</v>
      </c>
      <c r="C31" s="2" t="n">
        <f aca="false">C15</f>
        <v>3.7</v>
      </c>
      <c r="D31" s="2" t="n">
        <f aca="false">D15</f>
        <v>3.7</v>
      </c>
      <c r="E31" s="2" t="n">
        <f aca="false">E15</f>
        <v>4.2</v>
      </c>
      <c r="F31" s="3" t="n">
        <f aca="false">AVERAGE(C31:E31)</f>
        <v>3.86666666666667</v>
      </c>
      <c r="G31" s="3" t="n">
        <f aca="false">(STDEV(C31:E31))/(SQRT(3))</f>
        <v>0.166666666666667</v>
      </c>
      <c r="H31" s="3" t="n">
        <f aca="false">F31-F30</f>
        <v>-0.633333333333333</v>
      </c>
      <c r="I31" s="3" t="n">
        <f aca="false">SQRT((G31^2)+(G30^2))</f>
        <v>0.240370085030933</v>
      </c>
      <c r="J31" s="3" t="n">
        <f aca="false">A31-A30</f>
        <v>0.005</v>
      </c>
      <c r="K31" s="3" t="n">
        <f aca="false">SQRT((B31^2)+(B30^2))</f>
        <v>0.0014142135623731</v>
      </c>
      <c r="L31" s="3" t="n">
        <f aca="false">-(H31/J31)</f>
        <v>126.666666666667</v>
      </c>
      <c r="M31" s="3" t="n">
        <f aca="false">L31*(SQRT(((I31/H31)^2)+((-1*(K31/J31))^2)))</f>
        <v>59.9555390824457</v>
      </c>
      <c r="N31" s="3" t="n">
        <f aca="false">AVERAGE(A30:A31)</f>
        <v>0.0575</v>
      </c>
      <c r="O31" s="3" t="n">
        <f aca="false">(STDEV(A30:A31))/(SQRT(2))</f>
        <v>0.0025</v>
      </c>
      <c r="P31" s="7" t="n">
        <f aca="false">LN(L31)</f>
        <v>4.84155896405232</v>
      </c>
      <c r="Q31" s="5" t="n">
        <f aca="false">ABS((LN(L31+M31))-(LN(L31)))</f>
        <v>0.387527319151674</v>
      </c>
      <c r="R31" s="5" t="n">
        <f aca="false">SQRT((Q31^2)+(T31^2))</f>
        <v>0.389857337840856</v>
      </c>
      <c r="S31" s="5" t="n">
        <f aca="false">LN(N31)</f>
        <v>-2.85597033117883</v>
      </c>
      <c r="T31" s="5" t="n">
        <f aca="false">ABS((LN(N31+O31))-(LN(N31)))</f>
        <v>0.0425596144187961</v>
      </c>
      <c r="U31" s="3"/>
      <c r="V31" s="3"/>
    </row>
    <row r="32" customFormat="false" ht="15" hidden="false" customHeight="false" outlineLevel="0" collapsed="false">
      <c r="A32" s="2" t="n">
        <f aca="false">A16/100</f>
        <v>0.065</v>
      </c>
      <c r="B32" s="2" t="n">
        <f aca="false">B16/100</f>
        <v>0.001</v>
      </c>
      <c r="C32" s="2" t="n">
        <f aca="false">C16</f>
        <v>3.2</v>
      </c>
      <c r="D32" s="2" t="n">
        <f aca="false">D16</f>
        <v>2.9</v>
      </c>
      <c r="E32" s="2" t="n">
        <f aca="false">E16</f>
        <v>3.6</v>
      </c>
      <c r="F32" s="3" t="n">
        <f aca="false">AVERAGE(C32:E32)</f>
        <v>3.23333333333333</v>
      </c>
      <c r="G32" s="3" t="n">
        <f aca="false">(STDEV(C32:E32))/(SQRT(3))</f>
        <v>0.202758751009941</v>
      </c>
      <c r="H32" s="3" t="n">
        <f aca="false">F32-F31</f>
        <v>-0.633333333333334</v>
      </c>
      <c r="I32" s="3" t="n">
        <f aca="false">SQRT((G32^2)+(G31^2))</f>
        <v>0.262466929133727</v>
      </c>
      <c r="J32" s="3" t="n">
        <f aca="false">A32-A31</f>
        <v>0.005</v>
      </c>
      <c r="K32" s="3" t="n">
        <f aca="false">SQRT((B32^2)+(B31^2))</f>
        <v>0.0014142135623731</v>
      </c>
      <c r="L32" s="3" t="n">
        <f aca="false">-(H32/J32)</f>
        <v>126.666666666667</v>
      </c>
      <c r="M32" s="3" t="n">
        <f aca="false">L32*(SQRT(((I32/H32)^2)+((-1*(K32/J32))^2)))</f>
        <v>63.5540015350026</v>
      </c>
      <c r="N32" s="3" t="n">
        <f aca="false">AVERAGE(A31:A32)</f>
        <v>0.0625</v>
      </c>
      <c r="O32" s="3" t="n">
        <f aca="false">(STDEV(A31:A32))/(SQRT(2))</f>
        <v>0.0025</v>
      </c>
      <c r="P32" s="7" t="n">
        <f aca="false">LN(L32)</f>
        <v>4.84155896405232</v>
      </c>
      <c r="Q32" s="5" t="n">
        <f aca="false">ABS((LN(L32+M32))-(LN(L32)))</f>
        <v>0.406625845779205</v>
      </c>
      <c r="R32" s="5" t="n">
        <f aca="false">SQRT((Q32^2)+(T32^2))</f>
        <v>0.408512965272714</v>
      </c>
      <c r="S32" s="5" t="n">
        <f aca="false">LN(N32)</f>
        <v>-2.77258872223978</v>
      </c>
      <c r="T32" s="5" t="n">
        <f aca="false">ABS((LN(N32+O32))-(LN(N32)))</f>
        <v>0.0392207131532811</v>
      </c>
      <c r="U32" s="3"/>
      <c r="V32" s="3"/>
    </row>
    <row r="33" customFormat="false" ht="15" hidden="false" customHeight="false" outlineLevel="0" collapsed="false">
      <c r="A33" s="2" t="n">
        <f aca="false">A17/100</f>
        <v>0.07</v>
      </c>
      <c r="B33" s="2" t="n">
        <f aca="false">B17/100</f>
        <v>0.001</v>
      </c>
      <c r="C33" s="2" t="n">
        <f aca="false">C17</f>
        <v>2.8</v>
      </c>
      <c r="D33" s="2" t="n">
        <f aca="false">D17</f>
        <v>2.1</v>
      </c>
      <c r="E33" s="2" t="n">
        <f aca="false">E17</f>
        <v>3.2</v>
      </c>
      <c r="F33" s="3" t="n">
        <f aca="false">AVERAGE(C33:E33)</f>
        <v>2.7</v>
      </c>
      <c r="G33" s="3" t="n">
        <f aca="false">(STDEV(C33:E33))/(SQRT(3))</f>
        <v>0.32145502536643</v>
      </c>
      <c r="H33" s="3" t="n">
        <f aca="false">F33-F32</f>
        <v>-0.533333333333332</v>
      </c>
      <c r="I33" s="3" t="n">
        <f aca="false">SQRT((G33^2)+(G32^2))</f>
        <v>0.380058475033045</v>
      </c>
      <c r="J33" s="3" t="n">
        <f aca="false">A33-A32</f>
        <v>0.005</v>
      </c>
      <c r="K33" s="3" t="n">
        <f aca="false">SQRT((B33^2)+(B32^2))</f>
        <v>0.0014142135623731</v>
      </c>
      <c r="L33" s="3" t="n">
        <f aca="false">-(H33/J33)</f>
        <v>106.666666666666</v>
      </c>
      <c r="M33" s="3" t="n">
        <f aca="false">L33*(SQRT(((I33/H33)^2)+((-1*(K33/J33))^2)))</f>
        <v>81.7801932010432</v>
      </c>
      <c r="N33" s="3" t="n">
        <f aca="false">AVERAGE(A32:A33)</f>
        <v>0.0675</v>
      </c>
      <c r="O33" s="3" t="n">
        <f aca="false">(STDEV(A32:A33))/(SQRT(2))</f>
        <v>0.0025</v>
      </c>
      <c r="P33" s="7" t="n">
        <f aca="false">LN(L33)</f>
        <v>4.66970870712566</v>
      </c>
      <c r="Q33" s="5" t="n">
        <f aca="false">ABS((LN(L33+M33))-(LN(L33)))</f>
        <v>0.569107349502036</v>
      </c>
      <c r="R33" s="5" t="n">
        <f aca="false">SQRT((Q33^2)+(T33^2))</f>
        <v>0.570268165690294</v>
      </c>
      <c r="S33" s="5" t="n">
        <f aca="false">LN(N33)</f>
        <v>-2.69562768110365</v>
      </c>
      <c r="T33" s="5" t="n">
        <f aca="false">ABS((LN(N33+O33))-(LN(N33)))</f>
        <v>0.0363676441708751</v>
      </c>
      <c r="U33" s="3"/>
      <c r="V33" s="3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2025-02-06T21:28:39Z</dcterms:created>
  <dc:creator/>
  <dc:description/>
  <dc:language>en-US</dc:language>
  <cp:lastModifiedBy/>
  <dcterms:modified xsi:type="dcterms:W3CDTF">2025-02-13T02:02:49Z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